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1'!$A$7:$L$382</definedName>
    <definedName name="_xlnm.Print_Area" localSheetId="0">'лист 1'!$A$1:$F$382</definedName>
  </definedNames>
  <calcPr calcId="145621"/>
</workbook>
</file>

<file path=xl/calcChain.xml><?xml version="1.0" encoding="utf-8"?>
<calcChain xmlns="http://schemas.openxmlformats.org/spreadsheetml/2006/main">
  <c r="D318" i="7" l="1"/>
  <c r="D282" i="7"/>
  <c r="F284" i="7"/>
  <c r="E284" i="7"/>
  <c r="D284" i="7"/>
  <c r="F283" i="7"/>
  <c r="E283" i="7"/>
  <c r="D283" i="7"/>
  <c r="D358" i="7"/>
  <c r="D357" i="7" s="1"/>
  <c r="F231" i="7" l="1"/>
  <c r="E231" i="7"/>
  <c r="D231" i="7"/>
  <c r="F236" i="7"/>
  <c r="E236" i="7"/>
  <c r="D236" i="7"/>
  <c r="F253" i="7"/>
  <c r="E253" i="7"/>
  <c r="D253" i="7"/>
  <c r="D245" i="7"/>
  <c r="D239" i="7"/>
  <c r="F278" i="7"/>
  <c r="E278" i="7"/>
  <c r="D278" i="7"/>
  <c r="D214" i="7"/>
  <c r="D220" i="7"/>
  <c r="D100" i="7"/>
  <c r="D94" i="7"/>
  <c r="D86" i="7"/>
  <c r="D83" i="7"/>
  <c r="D72" i="7"/>
  <c r="D67" i="7"/>
  <c r="D195" i="7"/>
  <c r="D136" i="7" l="1"/>
  <c r="D135" i="7" s="1"/>
  <c r="D303" i="7" l="1"/>
  <c r="D302" i="7" s="1"/>
  <c r="D102" i="7" l="1"/>
  <c r="D101" i="7" s="1"/>
  <c r="D52" i="7"/>
  <c r="D300" i="7"/>
  <c r="D299" i="7" s="1"/>
  <c r="D133" i="7" l="1"/>
  <c r="D132" i="7" s="1"/>
  <c r="F178" i="7" l="1"/>
  <c r="E178" i="7"/>
  <c r="D48" i="7"/>
  <c r="D207" i="7" l="1"/>
  <c r="D206" i="7" s="1"/>
  <c r="D205" i="7" s="1"/>
  <c r="F223" i="7"/>
  <c r="F222" i="7" s="1"/>
  <c r="F221" i="7" s="1"/>
  <c r="E223" i="7"/>
  <c r="E222" i="7" s="1"/>
  <c r="E221" i="7" s="1"/>
  <c r="D223" i="7"/>
  <c r="D222" i="7" s="1"/>
  <c r="D221" i="7" s="1"/>
  <c r="F219" i="7"/>
  <c r="F218" i="7" s="1"/>
  <c r="E219" i="7"/>
  <c r="E218" i="7" s="1"/>
  <c r="D219" i="7"/>
  <c r="D218" i="7" s="1"/>
  <c r="F216" i="7"/>
  <c r="F215" i="7" s="1"/>
  <c r="E216" i="7"/>
  <c r="E215" i="7" s="1"/>
  <c r="D216" i="7"/>
  <c r="D215" i="7" s="1"/>
  <c r="F213" i="7"/>
  <c r="F212" i="7" s="1"/>
  <c r="E213" i="7"/>
  <c r="E212" i="7" s="1"/>
  <c r="D213" i="7"/>
  <c r="D212" i="7" s="1"/>
  <c r="F210" i="7"/>
  <c r="F209" i="7" s="1"/>
  <c r="E210" i="7"/>
  <c r="E209" i="7" s="1"/>
  <c r="D210" i="7"/>
  <c r="D209" i="7" s="1"/>
  <c r="F197" i="7"/>
  <c r="F196" i="7" s="1"/>
  <c r="E197" i="7"/>
  <c r="E196" i="7" s="1"/>
  <c r="D197" i="7"/>
  <c r="D196" i="7" s="1"/>
  <c r="F55" i="7"/>
  <c r="F54" i="7" s="1"/>
  <c r="F53" i="7" s="1"/>
  <c r="E55" i="7"/>
  <c r="E54" i="7" s="1"/>
  <c r="E53" i="7" s="1"/>
  <c r="D55" i="7"/>
  <c r="D54" i="7" s="1"/>
  <c r="D53" i="7" s="1"/>
  <c r="D90" i="7" l="1"/>
  <c r="D89" i="7" s="1"/>
  <c r="F227" i="7"/>
  <c r="F226" i="7" s="1"/>
  <c r="E227" i="7"/>
  <c r="E226" i="7" s="1"/>
  <c r="D227" i="7"/>
  <c r="D226" i="7" s="1"/>
  <c r="F280" i="7"/>
  <c r="F279" i="7" s="1"/>
  <c r="E280" i="7"/>
  <c r="E279" i="7" s="1"/>
  <c r="D280" i="7"/>
  <c r="D279" i="7" s="1"/>
  <c r="E203" i="7"/>
  <c r="E202" i="7" s="1"/>
  <c r="D203" i="7"/>
  <c r="D202" i="7" s="1"/>
  <c r="E51" i="7"/>
  <c r="E50" i="7" s="1"/>
  <c r="E49" i="7" s="1"/>
  <c r="D51" i="7"/>
  <c r="D50" i="7" s="1"/>
  <c r="D49" i="7" s="1"/>
  <c r="D41" i="7"/>
  <c r="D40" i="7" s="1"/>
  <c r="D32" i="7"/>
  <c r="D31" i="7" s="1"/>
  <c r="E200" i="7" l="1"/>
  <c r="E199" i="7" s="1"/>
  <c r="D200" i="7"/>
  <c r="D199" i="7" s="1"/>
  <c r="D106" i="7" l="1"/>
  <c r="D105" i="7" s="1"/>
  <c r="D104" i="7" s="1"/>
  <c r="D96" i="7" l="1"/>
  <c r="D95" i="7" s="1"/>
  <c r="D294" i="7" l="1"/>
  <c r="D293" i="7" s="1"/>
  <c r="D331" i="7" l="1"/>
  <c r="D183" i="7"/>
  <c r="D178" i="7"/>
  <c r="F339" i="7" l="1"/>
  <c r="E339" i="7"/>
  <c r="F63" i="7"/>
  <c r="F62" i="7" s="1"/>
  <c r="E63" i="7"/>
  <c r="E62" i="7" s="1"/>
  <c r="F60" i="7"/>
  <c r="F59" i="7" s="1"/>
  <c r="E60" i="7"/>
  <c r="E59" i="7" s="1"/>
  <c r="F44" i="7"/>
  <c r="F43" i="7" s="1"/>
  <c r="E44" i="7"/>
  <c r="E43" i="7" s="1"/>
  <c r="F38" i="7"/>
  <c r="F37" i="7" s="1"/>
  <c r="E38" i="7"/>
  <c r="E37" i="7" s="1"/>
  <c r="F35" i="7"/>
  <c r="F34" i="7" s="1"/>
  <c r="E35" i="7"/>
  <c r="E34" i="7" s="1"/>
  <c r="F29" i="7"/>
  <c r="F28" i="7" s="1"/>
  <c r="E29" i="7"/>
  <c r="E28" i="7" s="1"/>
  <c r="F21" i="7"/>
  <c r="F20" i="7" s="1"/>
  <c r="E21" i="7"/>
  <c r="E20" i="7" s="1"/>
  <c r="F18" i="7"/>
  <c r="F17" i="7" s="1"/>
  <c r="E18" i="7"/>
  <c r="E17" i="7" s="1"/>
  <c r="F15" i="7"/>
  <c r="F14" i="7" s="1"/>
  <c r="E15" i="7"/>
  <c r="E14" i="7" s="1"/>
  <c r="F12" i="7"/>
  <c r="F11" i="7" s="1"/>
  <c r="E12" i="7"/>
  <c r="E11" i="7" s="1"/>
  <c r="E377" i="7"/>
  <c r="F377" i="7"/>
  <c r="F366" i="7"/>
  <c r="F365" i="7" s="1"/>
  <c r="F364" i="7" s="1"/>
  <c r="E366" i="7"/>
  <c r="E365" i="7" s="1"/>
  <c r="E364" i="7" s="1"/>
  <c r="D366" i="7"/>
  <c r="D365" i="7" s="1"/>
  <c r="D364" i="7" s="1"/>
  <c r="F318" i="7" l="1"/>
  <c r="E318" i="7"/>
  <c r="F346" i="7"/>
  <c r="E346" i="7"/>
  <c r="D346" i="7"/>
  <c r="F344" i="7"/>
  <c r="E344" i="7"/>
  <c r="D344" i="7"/>
  <c r="E380" i="7"/>
  <c r="E379" i="7" s="1"/>
  <c r="F380" i="7"/>
  <c r="F379" i="7" s="1"/>
  <c r="D339" i="7"/>
  <c r="D338" i="7" s="1"/>
  <c r="D337" i="7" s="1"/>
  <c r="F338" i="7"/>
  <c r="F337" i="7" s="1"/>
  <c r="E338" i="7"/>
  <c r="E337" i="7" s="1"/>
  <c r="F355" i="7"/>
  <c r="F354" i="7" s="1"/>
  <c r="F353" i="7" s="1"/>
  <c r="E355" i="7"/>
  <c r="E354" i="7" s="1"/>
  <c r="E353" i="7" s="1"/>
  <c r="D355" i="7"/>
  <c r="D354" i="7" s="1"/>
  <c r="D353" i="7" s="1"/>
  <c r="E181" i="7"/>
  <c r="E180" i="7" s="1"/>
  <c r="E179" i="7" s="1"/>
  <c r="F181" i="7"/>
  <c r="F180" i="7" s="1"/>
  <c r="F179" i="7" s="1"/>
  <c r="E182" i="7"/>
  <c r="F182" i="7"/>
  <c r="F167" i="7"/>
  <c r="F166" i="7" s="1"/>
  <c r="F165" i="7" s="1"/>
  <c r="F164" i="7" s="1"/>
  <c r="E167" i="7"/>
  <c r="E166" i="7" s="1"/>
  <c r="E165" i="7" s="1"/>
  <c r="E164" i="7" s="1"/>
  <c r="D167" i="7"/>
  <c r="D166" i="7" s="1"/>
  <c r="D165" i="7" s="1"/>
  <c r="D164" i="7" s="1"/>
  <c r="F163" i="7"/>
  <c r="E163" i="7"/>
  <c r="D163" i="7"/>
  <c r="E308" i="7"/>
  <c r="F308" i="7"/>
  <c r="D308" i="7"/>
  <c r="E375" i="7"/>
  <c r="E374" i="7" s="1"/>
  <c r="F375" i="7"/>
  <c r="F374" i="7" s="1"/>
  <c r="F326" i="7"/>
  <c r="F325" i="7" s="1"/>
  <c r="E326" i="7"/>
  <c r="E325" i="7" s="1"/>
  <c r="D326" i="7"/>
  <c r="D325" i="7" s="1"/>
  <c r="E320" i="7"/>
  <c r="E319" i="7" s="1"/>
  <c r="F320" i="7"/>
  <c r="F319" i="7" s="1"/>
  <c r="F373" i="7" l="1"/>
  <c r="E373" i="7"/>
  <c r="F258" i="7" l="1"/>
  <c r="F257" i="7" s="1"/>
  <c r="E258" i="7"/>
  <c r="E257" i="7" s="1"/>
  <c r="D258" i="7"/>
  <c r="D257" i="7" s="1"/>
  <c r="D375" i="7" l="1"/>
  <c r="D377" i="7" l="1"/>
  <c r="D374" i="7" s="1"/>
  <c r="D320" i="7" l="1"/>
  <c r="D319" i="7" s="1"/>
  <c r="D182" i="7" l="1"/>
  <c r="D181" i="7"/>
  <c r="D180" i="7" s="1"/>
  <c r="D179" i="7" s="1"/>
  <c r="D63" i="7" l="1"/>
  <c r="D62" i="7" s="1"/>
  <c r="D60" i="7"/>
  <c r="D59" i="7" s="1"/>
  <c r="D44" i="7"/>
  <c r="D43" i="7" s="1"/>
  <c r="D38" i="7"/>
  <c r="D37" i="7" s="1"/>
  <c r="D35" i="7"/>
  <c r="D34" i="7" s="1"/>
  <c r="D29" i="7"/>
  <c r="D28" i="7" s="1"/>
  <c r="D21" i="7"/>
  <c r="D20" i="7" s="1"/>
  <c r="D18" i="7"/>
  <c r="D17" i="7" s="1"/>
  <c r="D12" i="7"/>
  <c r="D11" i="7" s="1"/>
  <c r="F113" i="7" l="1"/>
  <c r="E113" i="7"/>
  <c r="D113" i="7"/>
  <c r="F111" i="7"/>
  <c r="E111" i="7"/>
  <c r="D111" i="7"/>
  <c r="D110" i="7" l="1"/>
  <c r="D109" i="7" s="1"/>
  <c r="D108" i="7" s="1"/>
  <c r="E110" i="7"/>
  <c r="E109" i="7" s="1"/>
  <c r="E108" i="7" s="1"/>
  <c r="F110" i="7"/>
  <c r="F109" i="7" s="1"/>
  <c r="F108" i="7" s="1"/>
  <c r="E297" i="7"/>
  <c r="E296" i="7" s="1"/>
  <c r="F297" i="7"/>
  <c r="F296" i="7" s="1"/>
  <c r="F348" i="7" l="1"/>
  <c r="F347" i="7" s="1"/>
  <c r="E348" i="7"/>
  <c r="E347" i="7" s="1"/>
  <c r="D348" i="7"/>
  <c r="D347" i="7" s="1"/>
  <c r="F147" i="7" l="1"/>
  <c r="F146" i="7" s="1"/>
  <c r="E147" i="7"/>
  <c r="E146" i="7" s="1"/>
  <c r="D147" i="7"/>
  <c r="D146" i="7" s="1"/>
  <c r="D15" i="7" l="1"/>
  <c r="D14" i="7" s="1"/>
  <c r="D380" i="7" l="1"/>
  <c r="D379" i="7" s="1"/>
  <c r="D297" i="7" l="1"/>
  <c r="D296" i="7" s="1"/>
  <c r="D373" i="7" l="1"/>
  <c r="F255" i="7"/>
  <c r="F254" i="7" s="1"/>
  <c r="E255" i="7"/>
  <c r="E254" i="7" s="1"/>
  <c r="D255" i="7"/>
  <c r="D254" i="7" s="1"/>
  <c r="F249" i="7" l="1"/>
  <c r="E249" i="7"/>
  <c r="D249" i="7"/>
  <c r="F247" i="7"/>
  <c r="E247" i="7"/>
  <c r="D247" i="7"/>
  <c r="F82" i="7"/>
  <c r="F81" i="7" s="1"/>
  <c r="E82" i="7"/>
  <c r="E81" i="7" s="1"/>
  <c r="D82" i="7"/>
  <c r="D81" i="7" s="1"/>
  <c r="F335" i="7"/>
  <c r="F334" i="7" s="1"/>
  <c r="F333" i="7" s="1"/>
  <c r="F332" i="7" s="1"/>
  <c r="E335" i="7"/>
  <c r="E334" i="7" s="1"/>
  <c r="E333" i="7" s="1"/>
  <c r="E332" i="7" s="1"/>
  <c r="D335" i="7"/>
  <c r="D334" i="7" s="1"/>
  <c r="D333" i="7" s="1"/>
  <c r="D332" i="7" s="1"/>
  <c r="D246" i="7" l="1"/>
  <c r="F246" i="7"/>
  <c r="E246" i="7"/>
  <c r="E172" i="7"/>
  <c r="E171" i="7" s="1"/>
  <c r="E170" i="7" s="1"/>
  <c r="F172" i="7"/>
  <c r="F171" i="7" s="1"/>
  <c r="F170" i="7" s="1"/>
  <c r="D172" i="7"/>
  <c r="D171" i="7" s="1"/>
  <c r="D170" i="7" s="1"/>
  <c r="F144" i="7"/>
  <c r="F143" i="7" s="1"/>
  <c r="E144" i="7"/>
  <c r="E143" i="7" s="1"/>
  <c r="D144" i="7"/>
  <c r="D143" i="7" s="1"/>
  <c r="D142" i="7" s="1"/>
  <c r="D141" i="7" s="1"/>
  <c r="F142" i="7" l="1"/>
  <c r="F141" i="7" s="1"/>
  <c r="E142" i="7"/>
  <c r="E141" i="7" s="1"/>
  <c r="F252" i="7"/>
  <c r="F251" i="7" s="1"/>
  <c r="E252" i="7"/>
  <c r="E251" i="7" s="1"/>
  <c r="D252" i="7"/>
  <c r="D251" i="7" s="1"/>
  <c r="F139" i="7"/>
  <c r="F138" i="7" s="1"/>
  <c r="F131" i="7" s="1"/>
  <c r="F130" i="7" s="1"/>
  <c r="E139" i="7"/>
  <c r="E138" i="7" s="1"/>
  <c r="E131" i="7" s="1"/>
  <c r="E130" i="7" s="1"/>
  <c r="D139" i="7"/>
  <c r="D138" i="7" s="1"/>
  <c r="D131" i="7" s="1"/>
  <c r="F99" i="7"/>
  <c r="F98" i="7" s="1"/>
  <c r="E99" i="7"/>
  <c r="E98" i="7" s="1"/>
  <c r="D99" i="7"/>
  <c r="D98" i="7" s="1"/>
  <c r="D130" i="7" l="1"/>
  <c r="F85" i="7"/>
  <c r="F84" i="7" s="1"/>
  <c r="F80" i="7" s="1"/>
  <c r="E85" i="7"/>
  <c r="E84" i="7" s="1"/>
  <c r="E80" i="7" s="1"/>
  <c r="D85" i="7"/>
  <c r="D84" i="7" s="1"/>
  <c r="D80" i="7" s="1"/>
  <c r="F128" i="7" l="1"/>
  <c r="F127" i="7" s="1"/>
  <c r="F126" i="7" s="1"/>
  <c r="F125" i="7" s="1"/>
  <c r="E128" i="7"/>
  <c r="E127" i="7" s="1"/>
  <c r="E126" i="7" s="1"/>
  <c r="E125" i="7" s="1"/>
  <c r="D128" i="7"/>
  <c r="D127" i="7" s="1"/>
  <c r="D126" i="7" s="1"/>
  <c r="D125" i="7" s="1"/>
  <c r="F123" i="7"/>
  <c r="F122" i="7" s="1"/>
  <c r="F121" i="7" s="1"/>
  <c r="F120" i="7" s="1"/>
  <c r="E123" i="7"/>
  <c r="E122" i="7" s="1"/>
  <c r="E121" i="7" s="1"/>
  <c r="E120" i="7" s="1"/>
  <c r="D123" i="7"/>
  <c r="D122" i="7" s="1"/>
  <c r="D121" i="7" s="1"/>
  <c r="D120" i="7" s="1"/>
  <c r="F194" i="7"/>
  <c r="F193" i="7" s="1"/>
  <c r="F192" i="7" s="1"/>
  <c r="E194" i="7"/>
  <c r="E193" i="7" s="1"/>
  <c r="E192" i="7" s="1"/>
  <c r="D194" i="7"/>
  <c r="D193" i="7" s="1"/>
  <c r="D192" i="7" s="1"/>
  <c r="F71" i="7"/>
  <c r="F70" i="7" s="1"/>
  <c r="F69" i="7" s="1"/>
  <c r="E71" i="7"/>
  <c r="E70" i="7" s="1"/>
  <c r="E69" i="7" s="1"/>
  <c r="D71" i="7"/>
  <c r="D70" i="7" s="1"/>
  <c r="D69" i="7" s="1"/>
  <c r="F66" i="7" l="1"/>
  <c r="F65" i="7" s="1"/>
  <c r="F58" i="7" s="1"/>
  <c r="F57" i="7" s="1"/>
  <c r="E66" i="7"/>
  <c r="E65" i="7" s="1"/>
  <c r="E58" i="7" s="1"/>
  <c r="E57" i="7" s="1"/>
  <c r="D66" i="7"/>
  <c r="D65" i="7" s="1"/>
  <c r="D58" i="7" s="1"/>
  <c r="D57" i="7" l="1"/>
  <c r="D68" i="7"/>
  <c r="F68" i="7"/>
  <c r="E68" i="7"/>
  <c r="F351" i="7"/>
  <c r="F350" i="7" s="1"/>
  <c r="E351" i="7"/>
  <c r="E350" i="7" s="1"/>
  <c r="D351" i="7"/>
  <c r="D350" i="7" s="1"/>
  <c r="F47" i="7" l="1"/>
  <c r="F46" i="7" s="1"/>
  <c r="E47" i="7"/>
  <c r="E46" i="7" s="1"/>
  <c r="D47" i="7"/>
  <c r="D46" i="7" s="1"/>
  <c r="F152" i="7"/>
  <c r="F151" i="7" s="1"/>
  <c r="F150" i="7" s="1"/>
  <c r="F149" i="7" s="1"/>
  <c r="E152" i="7"/>
  <c r="E151" i="7" s="1"/>
  <c r="E150" i="7" s="1"/>
  <c r="E149" i="7" s="1"/>
  <c r="D152" i="7"/>
  <c r="D151" i="7" s="1"/>
  <c r="D150" i="7" s="1"/>
  <c r="D149" i="7" s="1"/>
  <c r="D27" i="7" l="1"/>
  <c r="D26" i="7" s="1"/>
  <c r="E27" i="7"/>
  <c r="E26" i="7" s="1"/>
  <c r="F27" i="7"/>
  <c r="F26" i="7" s="1"/>
  <c r="F169" i="7" l="1"/>
  <c r="E169" i="7"/>
  <c r="I305" i="7"/>
  <c r="H305" i="7"/>
  <c r="G305" i="7"/>
  <c r="F79" i="7" l="1"/>
  <c r="E79" i="7"/>
  <c r="D79" i="7"/>
  <c r="D371" i="7"/>
  <c r="D370" i="7" s="1"/>
  <c r="D369" i="7" s="1"/>
  <c r="D368" i="7" s="1"/>
  <c r="E371" i="7"/>
  <c r="E370" i="7" s="1"/>
  <c r="E369" i="7" s="1"/>
  <c r="E368" i="7" s="1"/>
  <c r="D362" i="7"/>
  <c r="D361" i="7" s="1"/>
  <c r="D360" i="7" s="1"/>
  <c r="E362" i="7"/>
  <c r="D345" i="7"/>
  <c r="E345" i="7"/>
  <c r="D343" i="7"/>
  <c r="E343" i="7"/>
  <c r="D330" i="7"/>
  <c r="D329" i="7" s="1"/>
  <c r="D328" i="7" s="1"/>
  <c r="E330" i="7"/>
  <c r="E329" i="7" s="1"/>
  <c r="E328" i="7" s="1"/>
  <c r="D323" i="7"/>
  <c r="D322" i="7" s="1"/>
  <c r="E323" i="7"/>
  <c r="E322" i="7" s="1"/>
  <c r="D317" i="7"/>
  <c r="D316" i="7" s="1"/>
  <c r="E317" i="7"/>
  <c r="E316" i="7" s="1"/>
  <c r="D314" i="7"/>
  <c r="D313" i="7" s="1"/>
  <c r="E314" i="7"/>
  <c r="E313" i="7" s="1"/>
  <c r="D310" i="7"/>
  <c r="D307" i="7" s="1"/>
  <c r="D306" i="7" s="1"/>
  <c r="E310" i="7"/>
  <c r="E307" i="7" s="1"/>
  <c r="E306" i="7" s="1"/>
  <c r="D291" i="7"/>
  <c r="D290" i="7" s="1"/>
  <c r="E291" i="7"/>
  <c r="E290" i="7" s="1"/>
  <c r="D288" i="7"/>
  <c r="E288" i="7"/>
  <c r="D277" i="7"/>
  <c r="D276" i="7" s="1"/>
  <c r="E277" i="7"/>
  <c r="E276" i="7" s="1"/>
  <c r="D274" i="7"/>
  <c r="D273" i="7" s="1"/>
  <c r="E274" i="7"/>
  <c r="E273" i="7" s="1"/>
  <c r="D271" i="7"/>
  <c r="E271" i="7"/>
  <c r="D269" i="7"/>
  <c r="E269" i="7"/>
  <c r="D266" i="7"/>
  <c r="E266" i="7"/>
  <c r="D264" i="7"/>
  <c r="E264" i="7"/>
  <c r="D261" i="7"/>
  <c r="D260" i="7" s="1"/>
  <c r="E261" i="7"/>
  <c r="E260" i="7" s="1"/>
  <c r="D244" i="7"/>
  <c r="D243" i="7" s="1"/>
  <c r="E244" i="7"/>
  <c r="E243" i="7" s="1"/>
  <c r="D241" i="7"/>
  <c r="D240" i="7" s="1"/>
  <c r="E241" i="7"/>
  <c r="E240" i="7" s="1"/>
  <c r="D238" i="7"/>
  <c r="D237" i="7" s="1"/>
  <c r="E238" i="7"/>
  <c r="E237" i="7" s="1"/>
  <c r="D235" i="7"/>
  <c r="D234" i="7" s="1"/>
  <c r="E235" i="7"/>
  <c r="E234" i="7" s="1"/>
  <c r="D232" i="7"/>
  <c r="E232" i="7"/>
  <c r="D230" i="7"/>
  <c r="E230" i="7"/>
  <c r="D190" i="7"/>
  <c r="D189" i="7" s="1"/>
  <c r="E190" i="7"/>
  <c r="E189" i="7" s="1"/>
  <c r="D187" i="7"/>
  <c r="D186" i="7" s="1"/>
  <c r="E187" i="7"/>
  <c r="E186" i="7" s="1"/>
  <c r="D177" i="7"/>
  <c r="D176" i="7" s="1"/>
  <c r="D175" i="7" s="1"/>
  <c r="E177" i="7"/>
  <c r="E176" i="7" s="1"/>
  <c r="D162" i="7"/>
  <c r="D161" i="7" s="1"/>
  <c r="D160" i="7" s="1"/>
  <c r="E162" i="7"/>
  <c r="E161" i="7" s="1"/>
  <c r="E160" i="7" s="1"/>
  <c r="D157" i="7"/>
  <c r="D156" i="7" s="1"/>
  <c r="E157" i="7"/>
  <c r="E156" i="7" s="1"/>
  <c r="D118" i="7"/>
  <c r="D117" i="7" s="1"/>
  <c r="D116" i="7" s="1"/>
  <c r="D115" i="7" s="1"/>
  <c r="E118" i="7"/>
  <c r="E117" i="7" s="1"/>
  <c r="E116" i="7" s="1"/>
  <c r="E115" i="7" s="1"/>
  <c r="D93" i="7"/>
  <c r="D92" i="7" s="1"/>
  <c r="D88" i="7" s="1"/>
  <c r="E93" i="7"/>
  <c r="D76" i="7"/>
  <c r="D75" i="7" s="1"/>
  <c r="D74" i="7" s="1"/>
  <c r="D73" i="7" s="1"/>
  <c r="E76" i="7"/>
  <c r="E75" i="7" s="1"/>
  <c r="E74" i="7" s="1"/>
  <c r="E73" i="7" s="1"/>
  <c r="D24" i="7"/>
  <c r="D23" i="7" s="1"/>
  <c r="D10" i="7" s="1"/>
  <c r="D9" i="7" s="1"/>
  <c r="D8" i="7" s="1"/>
  <c r="E24" i="7"/>
  <c r="E23" i="7" s="1"/>
  <c r="E10" i="7" s="1"/>
  <c r="D87" i="7" l="1"/>
  <c r="D78" i="7" s="1"/>
  <c r="D286" i="7"/>
  <c r="D312" i="7"/>
  <c r="D305" i="7" s="1"/>
  <c r="E312" i="7"/>
  <c r="E305" i="7" s="1"/>
  <c r="E361" i="7"/>
  <c r="E360" i="7" s="1"/>
  <c r="E286" i="7"/>
  <c r="E282" i="7" s="1"/>
  <c r="E342" i="7"/>
  <c r="E341" i="7" s="1"/>
  <c r="E287" i="7"/>
  <c r="D342" i="7"/>
  <c r="D341" i="7" s="1"/>
  <c r="D287" i="7"/>
  <c r="E175" i="7"/>
  <c r="E174" i="7" s="1"/>
  <c r="E9" i="7"/>
  <c r="E8" i="7" s="1"/>
  <c r="D174" i="7"/>
  <c r="E159" i="7"/>
  <c r="D159" i="7"/>
  <c r="E92" i="7"/>
  <c r="E88" i="7" s="1"/>
  <c r="D155" i="7"/>
  <c r="D154" i="7" s="1"/>
  <c r="D229" i="7"/>
  <c r="D263" i="7"/>
  <c r="D268" i="7"/>
  <c r="D185" i="7"/>
  <c r="E268" i="7"/>
  <c r="E263" i="7"/>
  <c r="E229" i="7"/>
  <c r="E185" i="7"/>
  <c r="E155" i="7"/>
  <c r="E154" i="7" s="1"/>
  <c r="H225" i="7" l="1"/>
  <c r="E225" i="7"/>
  <c r="E184" i="7" s="1"/>
  <c r="G225" i="7"/>
  <c r="D225" i="7"/>
  <c r="D184" i="7" s="1"/>
  <c r="E87" i="7"/>
  <c r="E78" i="7" s="1"/>
  <c r="E382" i="7" l="1"/>
  <c r="F177" i="7"/>
  <c r="F176" i="7" s="1"/>
  <c r="F175" i="7" l="1"/>
  <c r="F174" i="7" s="1"/>
  <c r="F291" i="7"/>
  <c r="F290" i="7" s="1"/>
  <c r="F157" i="7" l="1"/>
  <c r="F156" i="7" s="1"/>
  <c r="F323" i="7" l="1"/>
  <c r="F322" i="7" s="1"/>
  <c r="F371" i="7" l="1"/>
  <c r="F370" i="7" s="1"/>
  <c r="F369" i="7" s="1"/>
  <c r="F368" i="7" s="1"/>
  <c r="F362" i="7"/>
  <c r="F345" i="7"/>
  <c r="F343" i="7"/>
  <c r="F162" i="7"/>
  <c r="F161" i="7" s="1"/>
  <c r="F160" i="7" s="1"/>
  <c r="F76" i="7"/>
  <c r="F75" i="7" s="1"/>
  <c r="F74" i="7" s="1"/>
  <c r="F73" i="7" s="1"/>
  <c r="F330" i="7"/>
  <c r="F329" i="7" s="1"/>
  <c r="F328" i="7" s="1"/>
  <c r="F317" i="7"/>
  <c r="F316" i="7" s="1"/>
  <c r="F314" i="7"/>
  <c r="F313" i="7" s="1"/>
  <c r="F235" i="7"/>
  <c r="F234" i="7" s="1"/>
  <c r="F232" i="7"/>
  <c r="F230" i="7"/>
  <c r="F277" i="7"/>
  <c r="F276" i="7" s="1"/>
  <c r="F310" i="7"/>
  <c r="F307" i="7" s="1"/>
  <c r="F306" i="7" s="1"/>
  <c r="F312" i="7" l="1"/>
  <c r="F305" i="7" s="1"/>
  <c r="F361" i="7"/>
  <c r="F360" i="7" s="1"/>
  <c r="F342" i="7"/>
  <c r="F341" i="7" s="1"/>
  <c r="F159" i="7"/>
  <c r="F229" i="7"/>
  <c r="I225" i="7" l="1"/>
  <c r="F190" i="7"/>
  <c r="F189" i="7" s="1"/>
  <c r="F187" i="7"/>
  <c r="F186" i="7" s="1"/>
  <c r="F288" i="7"/>
  <c r="F286" i="7" s="1"/>
  <c r="F282" i="7" s="1"/>
  <c r="F287" i="7" l="1"/>
  <c r="F185" i="7"/>
  <c r="F274" i="7" l="1"/>
  <c r="F273" i="7" s="1"/>
  <c r="F266" i="7"/>
  <c r="F264" i="7"/>
  <c r="F271" i="7"/>
  <c r="F269" i="7"/>
  <c r="F261" i="7"/>
  <c r="F260" i="7" s="1"/>
  <c r="F244" i="7"/>
  <c r="F243" i="7" s="1"/>
  <c r="F241" i="7"/>
  <c r="F240" i="7" s="1"/>
  <c r="F238" i="7"/>
  <c r="F237" i="7" s="1"/>
  <c r="F24" i="7"/>
  <c r="F23" i="7" s="1"/>
  <c r="F10" i="7" s="1"/>
  <c r="F9" i="7" l="1"/>
  <c r="F8" i="7" s="1"/>
  <c r="F155" i="7"/>
  <c r="F154" i="7" s="1"/>
  <c r="F268" i="7"/>
  <c r="F263" i="7"/>
  <c r="F225" i="7" l="1"/>
  <c r="F184" i="7" s="1"/>
  <c r="F118" i="7" l="1"/>
  <c r="F117" i="7" s="1"/>
  <c r="F116" i="7" s="1"/>
  <c r="F115" i="7" s="1"/>
  <c r="F93" i="7"/>
  <c r="F92" i="7" l="1"/>
  <c r="F88" i="7" s="1"/>
  <c r="F87" i="7" l="1"/>
  <c r="F78" i="7" s="1"/>
  <c r="F382" i="7" s="1"/>
  <c r="D169" i="7"/>
  <c r="D382" i="7" s="1"/>
</calcChain>
</file>

<file path=xl/sharedStrings.xml><?xml version="1.0" encoding="utf-8"?>
<sst xmlns="http://schemas.openxmlformats.org/spreadsheetml/2006/main" count="759" uniqueCount="348">
  <si>
    <t>Обеспечение деятельности подведомственных учреждений</t>
  </si>
  <si>
    <t>Межбюджетные трансферты</t>
  </si>
  <si>
    <t>Обеспечение образовательной деятельности муниципальных дошкольных образовательных организаций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</si>
  <si>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</si>
  <si>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</si>
  <si>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</si>
  <si>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</si>
  <si>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</si>
  <si>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</si>
  <si>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</si>
  <si>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</si>
  <si>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</si>
  <si>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</si>
  <si>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</si>
  <si>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</si>
  <si>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</si>
  <si>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Субсидии бюджетным учреждениям</t>
  </si>
  <si>
    <t>Дотации</t>
  </si>
  <si>
    <t>Итого</t>
  </si>
  <si>
    <t>Публичные нормативные социальные выплаты гражданам</t>
  </si>
  <si>
    <t xml:space="preserve">   тыс. рублей</t>
  </si>
  <si>
    <t>Осуществление деятельности за счет межбюджетных трансфертов</t>
  </si>
  <si>
    <t>Подпрограмма "Народное творчество и культурно-досуговое деятельность"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</si>
  <si>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</si>
  <si>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</si>
  <si>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</si>
  <si>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</si>
  <si>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</si>
  <si>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</si>
  <si>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</si>
  <si>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61 2 00 13200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</si>
  <si>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</si>
  <si>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</si>
  <si>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</si>
  <si>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</si>
  <si>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</si>
  <si>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</si>
  <si>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</si>
  <si>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</si>
  <si>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</si>
  <si>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</si>
  <si>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</si>
  <si>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</si>
  <si>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</si>
  <si>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</si>
  <si>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</si>
  <si>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</si>
  <si>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</si>
  <si>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</si>
  <si>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</si>
  <si>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</si>
  <si>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</si>
  <si>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</si>
  <si>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</si>
  <si>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</si>
  <si>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</si>
  <si>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</si>
  <si>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</si>
  <si>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</si>
  <si>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</si>
  <si>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</si>
  <si>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</si>
  <si>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</si>
  <si>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</si>
  <si>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</si>
  <si>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</si>
  <si>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</si>
  <si>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</si>
  <si>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</si>
  <si>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</si>
  <si>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</si>
  <si>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</si>
  <si>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</si>
  <si>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</si>
  <si>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</si>
  <si>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</si>
  <si>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</si>
  <si>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</si>
  <si>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</si>
  <si>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</si>
  <si>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</si>
  <si>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</si>
  <si>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</si>
  <si>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</si>
  <si>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</si>
  <si>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</si>
  <si>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</si>
  <si>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</si>
  <si>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</si>
  <si>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</si>
  <si>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</si>
  <si>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</si>
  <si>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</si>
  <si>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</si>
  <si>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"Профилактика терроризма и экстремизма"</t>
  </si>
  <si>
    <t>61 2 00 25200</t>
  </si>
  <si>
    <t>66 1 00 15100</t>
  </si>
  <si>
    <t>61 5 00 23200</t>
  </si>
  <si>
    <t>99 0 00 90000</t>
  </si>
  <si>
    <t>Предоставление субсидий бюджетным, автономным учреждениям и иным некоммерческим организациям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</si>
  <si>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</si>
  <si>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</si>
  <si>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</si>
  <si>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</si>
  <si>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</si>
  <si>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</si>
  <si>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</si>
  <si>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</si>
  <si>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</si>
  <si>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</si>
  <si>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50 2 00 00000</t>
  </si>
  <si>
    <t>Подпрограмма "Библиотеки"</t>
  </si>
  <si>
    <t>Основное мероприятие "Библиотеки"</t>
  </si>
  <si>
    <t>15 2 00 00000</t>
  </si>
  <si>
    <t>15 2 01 00000</t>
  </si>
  <si>
    <t>35 0 00 00000</t>
  </si>
  <si>
    <t>35 0 01 00000</t>
  </si>
  <si>
    <t>50 4 00 11201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</si>
  <si>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</si>
  <si>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</si>
  <si>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</si>
  <si>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</si>
  <si>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</si>
  <si>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10 2 00 00000</t>
  </si>
  <si>
    <t>10 2 01 00000</t>
  </si>
  <si>
    <t>62 0 00 25200</t>
  </si>
  <si>
    <t>Выполнение функций органами местного самоуправления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</si>
  <si>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</si>
  <si>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</si>
  <si>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</si>
  <si>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</si>
  <si>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</si>
  <si>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</si>
  <si>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10 4 00 00000</t>
  </si>
  <si>
    <t>10 4 01 00000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</si>
  <si>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</si>
  <si>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</si>
  <si>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</si>
  <si>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</si>
  <si>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3 01 Д4500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</si>
  <si>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</si>
  <si>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</si>
  <si>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</si>
  <si>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</si>
  <si>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</si>
  <si>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</si>
  <si>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</si>
  <si>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</si>
  <si>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</si>
  <si>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</si>
  <si>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</si>
  <si>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Сохранение достигнутых показателей повышения оплаты труда отдельных категорий работников бюджетной сферы</t>
  </si>
  <si>
    <t>50 2 00 72500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</si>
  <si>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</si>
  <si>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</si>
  <si>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</si>
  <si>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</si>
  <si>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</si>
  <si>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</si>
  <si>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</si>
  <si>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</si>
  <si>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</si>
  <si>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</si>
  <si>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</si>
  <si>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</si>
  <si>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</si>
  <si>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3 01 S2500</t>
  </si>
  <si>
    <t>16 0 01 L5191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</si>
  <si>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</si>
  <si>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</si>
  <si>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</si>
  <si>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</si>
  <si>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</si>
  <si>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</si>
  <si>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</si>
  <si>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</si>
  <si>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</si>
  <si>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</si>
  <si>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25 0 00 00000</t>
  </si>
  <si>
    <t>25 0 01 00000</t>
  </si>
  <si>
    <t>25 0 01 Б5200</t>
  </si>
  <si>
    <t>35 0 01 Б5200</t>
  </si>
  <si>
    <t>Реализация основного мероприятия "Улучшение условий и охраны труда"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</si>
  <si>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</si>
  <si>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</si>
  <si>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</si>
  <si>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</si>
  <si>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</si>
  <si>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</si>
  <si>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Субсидии автономным учреждениям</t>
  </si>
  <si>
    <t>15 2 01 Д4500</t>
  </si>
  <si>
    <t>50 3 00 77110</t>
  </si>
  <si>
    <t>Муниципальная программа "Улучшение условий и охраны труда на территории Дергачевского муниципального района"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</si>
  <si>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</si>
  <si>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</si>
  <si>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</si>
  <si>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</si>
  <si>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 на территории Дергачевского  муниципального района"</t>
  </si>
  <si>
    <t>50 3 00 77130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</si>
  <si>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</si>
  <si>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</si>
  <si>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"Молодежь"</t>
  </si>
  <si>
    <t>Реализация основного мероприятия "Молодежь"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</si>
  <si>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</si>
  <si>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</si>
  <si>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Иные межбюджетные трансферты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</si>
  <si>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</si>
  <si>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</si>
  <si>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полномочий по обеспечению деятельности контрольно-счетного органа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</si>
  <si>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</si>
  <si>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</si>
  <si>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50 4 00 78600</t>
  </si>
  <si>
    <t>99 0 00 Д4500</t>
  </si>
  <si>
    <t>25 0 001 79Б00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</si>
  <si>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</si>
  <si>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</si>
  <si>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</si>
  <si>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</si>
  <si>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</si>
  <si>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</si>
  <si>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</si>
  <si>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</si>
  <si>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</si>
  <si>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</si>
  <si>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</si>
  <si>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</si>
  <si>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</si>
  <si>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</si>
  <si>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</si>
  <si>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</si>
  <si>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</si>
  <si>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</si>
  <si>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</si>
  <si>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</si>
  <si>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</si>
  <si>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</si>
  <si>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</si>
  <si>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</si>
  <si>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</si>
  <si>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</si>
  <si>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</si>
  <si>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</si>
  <si>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</si>
  <si>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99 0 00 00000</t>
  </si>
  <si>
    <t>99 0 00 9 0000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</si>
  <si>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</si>
  <si>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</si>
  <si>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</si>
  <si>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 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</si>
  <si>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</si>
  <si>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</si>
  <si>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</si>
  <si>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"Улучшение условий и охраны труда "</t>
  </si>
  <si>
    <t>Мероприятия, осуществляемые за счет субсидий из бюджетов бюджетной системы</t>
  </si>
  <si>
    <t>ОМСУ полн. сруб</t>
  </si>
  <si>
    <t>Осуществление полномочий по формированию, исполнению бюджета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</si>
  <si>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</si>
  <si>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Уплата земельного налога, налога на имущество и транспортного налога подведомственными учреждениями</t>
  </si>
  <si>
    <t>Погашение кредиторской задолженности прошлых лет, в том числе по судам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</si>
  <si>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группам и подгруппам видов расходов классификации расходов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</si>
  <si>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</si>
  <si>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</si>
  <si>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</si>
  <si>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10 1 01 72Г00</t>
  </si>
  <si>
    <t>Уплата прочих налогов,сборов и иных платежей органами исполнительной власти</t>
  </si>
  <si>
    <t>61 2 00 25300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</si>
  <si>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</si>
  <si>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</si>
  <si>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</si>
  <si>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</si>
  <si>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</si>
  <si>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</si>
  <si>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</si>
  <si>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</si>
  <si>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</si>
  <si>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</si>
  <si>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</si>
  <si>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</si>
  <si>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61 7 02 00000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</si>
  <si>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</si>
  <si>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</si>
  <si>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</si>
  <si>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</si>
  <si>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</si>
  <si>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</si>
  <si>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</si>
  <si>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</si>
  <si>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</si>
  <si>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</si>
  <si>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</si>
  <si>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</si>
  <si>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</si>
  <si>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</si>
  <si>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</si>
  <si>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Проведение капитальных и текущих ремонтов спортивных залов муниципальных образовательных организаций</t>
  </si>
  <si>
    <t>10 2 01 72Г05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</si>
  <si>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</si>
  <si>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</si>
  <si>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</si>
  <si>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</si>
  <si>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</si>
  <si>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</si>
  <si>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</si>
  <si>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</si>
  <si>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</si>
  <si>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</si>
  <si>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</si>
  <si>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</si>
  <si>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</si>
  <si>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</si>
  <si>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</si>
  <si>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</si>
  <si>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</si>
  <si>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</si>
  <si>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</si>
  <si>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</si>
  <si>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</si>
  <si>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</si>
  <si>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</si>
  <si>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</si>
  <si>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U1131</t>
  </si>
  <si>
    <t>50 2 E1 U1137</t>
  </si>
  <si>
    <t>50 2 E1 U1291</t>
  </si>
  <si>
    <t>50 2 E1 U1297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</si>
  <si>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</si>
  <si>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</si>
  <si>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</si>
  <si>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</si>
  <si>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</si>
  <si>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</si>
  <si>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</si>
  <si>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</si>
  <si>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</si>
  <si>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</si>
  <si>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</si>
  <si>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</si>
  <si>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</si>
  <si>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</si>
  <si>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</si>
  <si>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</si>
  <si>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</si>
  <si>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</si>
  <si>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</si>
  <si>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     к решению от 27.03.2023 г. № 28-179 
Приложение 6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
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</si>
  <si>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</si>
  <si>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</si>
  <si>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Иные межбюджетные трансферты на осуществление полномочий по организации ритуальных услуг</t>
  </si>
  <si>
    <t>50 4 00 10103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</si>
</sst>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"/>
    <numFmt numFmtId="166" formatCode="0000000"/>
    <numFmt numFmtId="167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7" fontId="14" fillId="0" borderId="0" applyBorder="0" applyProtection="0"/>
  </cellStyleXfs>
  <cellXfs count="134">
    <xf numFmtId="0" fontId="0" fillId="0" borderId="0" xfId="0"/>
    <xf numFmtId="0" fontId="0" fillId="0" borderId="0" xfId="0" applyFill="1"/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1" fontId="5" fillId="0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justify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4" fontId="13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3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/>
    </xf>
    <xf numFmtId="164" fontId="13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justify" vertical="center"/>
    </xf>
    <xf numFmtId="164" fontId="13" fillId="2" borderId="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center" wrapText="1"/>
    </xf>
    <xf numFmtId="0" fontId="9" fillId="2" borderId="0" xfId="0" applyFont="1" applyFill="1"/>
    <xf numFmtId="164" fontId="4" fillId="2" borderId="4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2" fillId="2" borderId="1" xfId="0" applyFont="1" applyFill="1" applyBorder="1" applyAlignment="1">
      <alignment horizontal="justify"/>
    </xf>
    <xf numFmtId="164" fontId="8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justify"/>
    </xf>
    <xf numFmtId="0" fontId="2" fillId="2" borderId="4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0" fontId="4" fillId="2" borderId="4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0" fontId="0" fillId="2" borderId="1" xfId="0" applyFill="1" applyBorder="1"/>
    <xf numFmtId="0" fontId="13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1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justify" wrapText="1"/>
    </xf>
    <xf numFmtId="0" fontId="0" fillId="3" borderId="0" xfId="0" applyFill="1"/>
    <xf numFmtId="164" fontId="5" fillId="2" borderId="2" xfId="0" applyNumberFormat="1" applyFont="1" applyFill="1" applyBorder="1"/>
    <xf numFmtId="0" fontId="5" fillId="2" borderId="0" xfId="0" applyFont="1" applyFill="1" applyAlignment="1">
      <alignment horizontal="justify"/>
    </xf>
    <xf numFmtId="0" fontId="5" fillId="2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justify"/>
    </xf>
    <xf numFmtId="164" fontId="8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 wrapText="1"/>
    </xf>
    <xf numFmtId="167" fontId="2" fillId="2" borderId="7" xfId="2" applyFont="1" applyFill="1" applyBorder="1" applyAlignment="1">
      <alignment horizontal="justify"/>
    </xf>
    <xf numFmtId="167" fontId="2" fillId="2" borderId="8" xfId="2" applyFont="1" applyFill="1" applyBorder="1" applyAlignment="1">
      <alignment horizontal="center" wrapText="1"/>
    </xf>
    <xf numFmtId="167" fontId="4" fillId="2" borderId="7" xfId="2" applyFont="1" applyFill="1" applyBorder="1" applyAlignment="1">
      <alignment horizontal="justify"/>
    </xf>
    <xf numFmtId="167" fontId="4" fillId="2" borderId="8" xfId="2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0" fontId="5" fillId="2" borderId="3" xfId="0" applyFont="1" applyFill="1" applyBorder="1" applyAlignment="1">
      <alignment horizontal="justify"/>
    </xf>
    <xf numFmtId="0" fontId="5" fillId="2" borderId="0" xfId="0" applyFont="1" applyFill="1" applyAlignment="1">
      <alignment wrapText="1"/>
    </xf>
    <xf numFmtId="0" fontId="7" fillId="2" borderId="4" xfId="0" applyFont="1" applyFill="1" applyBorder="1" applyAlignment="1">
      <alignment horizontal="justify"/>
    </xf>
    <xf numFmtId="0" fontId="13" fillId="2" borderId="3" xfId="0" applyFont="1" applyFill="1" applyBorder="1" applyAlignment="1">
      <alignment horizontal="justify"/>
    </xf>
    <xf numFmtId="0" fontId="5" fillId="0" borderId="0" xfId="0" applyFont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3" fillId="3" borderId="1" xfId="0" applyFont="1" applyFill="1" applyBorder="1" applyAlignment="1">
      <alignment horizontal="justify"/>
    </xf>
    <xf numFmtId="0" fontId="4" fillId="3" borderId="6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/>
    </xf>
    <xf numFmtId="0" fontId="5" fillId="3" borderId="1" xfId="0" applyFont="1" applyFill="1" applyBorder="1" applyAlignment="1">
      <alignment horizontal="center" wrapText="1"/>
    </xf>
    <xf numFmtId="164" fontId="13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164" fontId="5" fillId="3" borderId="2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right" wrapText="1"/>
    </xf>
    <xf numFmtId="164" fontId="13" fillId="3" borderId="2" xfId="0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horizontal="center" wrapText="1"/>
    </xf>
    <xf numFmtId="164" fontId="13" fillId="3" borderId="1" xfId="0" applyNumberFormat="1" applyFont="1" applyFill="1" applyBorder="1" applyAlignment="1">
      <alignment horizontal="right" wrapText="1"/>
    </xf>
    <xf numFmtId="164" fontId="13" fillId="3" borderId="1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justify"/>
    </xf>
    <xf numFmtId="0" fontId="4" fillId="3" borderId="4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justify" wrapText="1"/>
    </xf>
    <xf numFmtId="0" fontId="5" fillId="3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4"/>
  <sheetViews>
    <sheetView tabSelected="1" view="pageBreakPreview" topLeftCell="A376" zoomScale="91" zoomScaleSheetLayoutView="91" workbookViewId="0">
      <selection activeCell="D382" sqref="D382"/>
    </sheetView>
  </sheetViews>
  <sheetFormatPr defaultColWidth="9.109375" defaultRowHeight="15.6" x14ac:dyDescent="0.3"/>
  <cols>
    <col min="1" max="1" width="72.6640625" style="1" customWidth="1"/>
    <col min="2" max="2" width="16" style="5" customWidth="1"/>
    <col min="3" max="3" width="5.109375" style="1" customWidth="1"/>
    <col min="4" max="4" width="16" style="6" customWidth="1"/>
    <col min="5" max="5" width="12.5546875" style="6" customWidth="1"/>
    <col min="6" max="6" width="14.33203125" style="6" customWidth="1"/>
    <col min="7" max="7" width="11" style="1" customWidth="1"/>
    <col min="8" max="16384" width="9.109375" style="1"/>
  </cols>
  <sheetData>
    <row r="1" spans="1:6" ht="89.25" customHeight="1" x14ac:dyDescent="0.3">
      <c r="A1" s="102" t="s">
        <v>343</v>
      </c>
      <c r="B1" s="103"/>
      <c r="C1" s="103"/>
      <c r="D1" s="103"/>
      <c r="E1" s="103"/>
      <c r="F1" s="103"/>
    </row>
    <row r="2" spans="1:6" ht="65.25" customHeight="1" x14ac:dyDescent="0.3">
      <c r="A2" s="104" t="s">
        <v>259</v>
      </c>
      <c r="B2" s="104"/>
      <c r="C2" s="104"/>
      <c r="D2" s="104"/>
      <c r="E2" s="104"/>
      <c r="F2" s="104"/>
    </row>
    <row r="3" spans="1:6" ht="20.25" customHeight="1" x14ac:dyDescent="0.25">
      <c r="A3" s="110"/>
      <c r="B3" s="104"/>
      <c r="C3" s="104"/>
      <c r="D3" s="104"/>
      <c r="E3" s="104"/>
      <c r="F3" s="104"/>
    </row>
    <row r="4" spans="1:6" x14ac:dyDescent="0.3">
      <c r="A4" s="106" t="s">
        <v>20</v>
      </c>
      <c r="B4" s="106"/>
      <c r="C4" s="106"/>
      <c r="D4" s="106"/>
      <c r="E4" s="106"/>
      <c r="F4" s="106"/>
    </row>
    <row r="5" spans="1:6" ht="14.4" x14ac:dyDescent="0.3">
      <c r="A5" s="107" t="s">
        <v>3</v>
      </c>
      <c r="B5" s="108" t="s">
        <v>4</v>
      </c>
      <c r="C5" s="109" t="s">
        <v>5</v>
      </c>
      <c r="D5" s="105" t="s">
        <v>173</v>
      </c>
      <c r="E5" s="105" t="s">
        <v>214</v>
      </c>
      <c r="F5" s="105" t="s">
        <v>260</v>
      </c>
    </row>
    <row r="6" spans="1:6" ht="29.25" customHeight="1" x14ac:dyDescent="0.3">
      <c r="A6" s="107"/>
      <c r="B6" s="108"/>
      <c r="C6" s="109"/>
      <c r="D6" s="105"/>
      <c r="E6" s="105"/>
      <c r="F6" s="105"/>
    </row>
    <row r="7" spans="1:6" ht="15.75" x14ac:dyDescent="0.25">
      <c r="A7" s="2">
        <v>1</v>
      </c>
      <c r="B7" s="3">
        <v>4</v>
      </c>
      <c r="C7" s="3">
        <v>5</v>
      </c>
      <c r="D7" s="7">
        <v>6</v>
      </c>
      <c r="E7" s="7">
        <v>7</v>
      </c>
      <c r="F7" s="7">
        <v>8</v>
      </c>
    </row>
    <row r="8" spans="1:6" s="29" customFormat="1" ht="31.2" x14ac:dyDescent="0.3">
      <c r="A8" s="16" t="s">
        <v>194</v>
      </c>
      <c r="B8" s="18" t="s">
        <v>38</v>
      </c>
      <c r="C8" s="18"/>
      <c r="D8" s="28">
        <f>D9+D26+D57+D68</f>
        <v>75580.200000000012</v>
      </c>
      <c r="E8" s="28">
        <f>E9+E26+E57+E68</f>
        <v>61999.3</v>
      </c>
      <c r="F8" s="28">
        <f>F9+F26+F57+F68</f>
        <v>60612.3</v>
      </c>
    </row>
    <row r="9" spans="1:6" s="31" customFormat="1" ht="31.2" x14ac:dyDescent="0.3">
      <c r="A9" s="10" t="s">
        <v>140</v>
      </c>
      <c r="B9" s="8" t="s">
        <v>39</v>
      </c>
      <c r="C9" s="8"/>
      <c r="D9" s="30">
        <f>D10</f>
        <v>25826.600000000002</v>
      </c>
      <c r="E9" s="30">
        <f>E10</f>
        <v>22114.3</v>
      </c>
      <c r="F9" s="30">
        <f>F10</f>
        <v>23114.3</v>
      </c>
    </row>
    <row r="10" spans="1:6" s="31" customFormat="1" ht="31.2" x14ac:dyDescent="0.3">
      <c r="A10" s="10" t="s">
        <v>141</v>
      </c>
      <c r="B10" s="8" t="s">
        <v>40</v>
      </c>
      <c r="C10" s="8"/>
      <c r="D10" s="30">
        <f>D23+D14+D11+D17+D20</f>
        <v>25826.600000000002</v>
      </c>
      <c r="E10" s="30">
        <f>E23</f>
        <v>22114.3</v>
      </c>
      <c r="F10" s="30">
        <f>F23</f>
        <v>23114.3</v>
      </c>
    </row>
    <row r="11" spans="1:6" s="31" customFormat="1" ht="31.2" x14ac:dyDescent="0.3">
      <c r="A11" s="10" t="s">
        <v>223</v>
      </c>
      <c r="B11" s="8" t="s">
        <v>263</v>
      </c>
      <c r="C11" s="8"/>
      <c r="D11" s="9">
        <f>D12</f>
        <v>2000</v>
      </c>
      <c r="E11" s="9">
        <f t="shared" ref="E11:F12" si="0">E12</f>
        <v>0</v>
      </c>
      <c r="F11" s="9">
        <f t="shared" si="0"/>
        <v>0</v>
      </c>
    </row>
    <row r="12" spans="1:6" s="31" customFormat="1" ht="31.2" x14ac:dyDescent="0.3">
      <c r="A12" s="10" t="s">
        <v>245</v>
      </c>
      <c r="B12" s="8" t="s">
        <v>263</v>
      </c>
      <c r="C12" s="8">
        <v>600</v>
      </c>
      <c r="D12" s="9">
        <f>D13</f>
        <v>2000</v>
      </c>
      <c r="E12" s="9">
        <f t="shared" si="0"/>
        <v>0</v>
      </c>
      <c r="F12" s="9">
        <f t="shared" si="0"/>
        <v>0</v>
      </c>
    </row>
    <row r="13" spans="1:6" s="31" customFormat="1" x14ac:dyDescent="0.3">
      <c r="A13" s="10" t="s">
        <v>16</v>
      </c>
      <c r="B13" s="8" t="s">
        <v>263</v>
      </c>
      <c r="C13" s="8">
        <v>610</v>
      </c>
      <c r="D13" s="38">
        <v>2000</v>
      </c>
      <c r="E13" s="30">
        <v>0</v>
      </c>
      <c r="F13" s="30">
        <v>0</v>
      </c>
    </row>
    <row r="14" spans="1:6" s="31" customFormat="1" ht="31.2" x14ac:dyDescent="0.3">
      <c r="A14" s="10" t="s">
        <v>246</v>
      </c>
      <c r="B14" s="8" t="s">
        <v>224</v>
      </c>
      <c r="C14" s="8"/>
      <c r="D14" s="9">
        <f>D15</f>
        <v>325.2</v>
      </c>
      <c r="E14" s="9">
        <f t="shared" ref="E14:F15" si="1">E15</f>
        <v>0</v>
      </c>
      <c r="F14" s="9">
        <f t="shared" si="1"/>
        <v>0</v>
      </c>
    </row>
    <row r="15" spans="1:6" s="31" customFormat="1" ht="31.2" x14ac:dyDescent="0.3">
      <c r="A15" s="10" t="s">
        <v>245</v>
      </c>
      <c r="B15" s="8" t="s">
        <v>224</v>
      </c>
      <c r="C15" s="8">
        <v>600</v>
      </c>
      <c r="D15" s="9">
        <f>D16</f>
        <v>325.2</v>
      </c>
      <c r="E15" s="9">
        <f t="shared" si="1"/>
        <v>0</v>
      </c>
      <c r="F15" s="9">
        <f t="shared" si="1"/>
        <v>0</v>
      </c>
    </row>
    <row r="16" spans="1:6" s="31" customFormat="1" x14ac:dyDescent="0.3">
      <c r="A16" s="10" t="s">
        <v>16</v>
      </c>
      <c r="B16" s="8" t="s">
        <v>224</v>
      </c>
      <c r="C16" s="8">
        <v>610</v>
      </c>
      <c r="D16" s="9">
        <v>325.2</v>
      </c>
      <c r="E16" s="30"/>
      <c r="F16" s="30"/>
    </row>
    <row r="17" spans="1:6" s="31" customFormat="1" ht="31.2" x14ac:dyDescent="0.3">
      <c r="A17" s="10" t="s">
        <v>225</v>
      </c>
      <c r="B17" s="8" t="s">
        <v>226</v>
      </c>
      <c r="C17" s="8"/>
      <c r="D17" s="9">
        <f>D18</f>
        <v>61.9</v>
      </c>
      <c r="E17" s="9">
        <f t="shared" ref="E17:F18" si="2">E18</f>
        <v>0</v>
      </c>
      <c r="F17" s="9">
        <f t="shared" si="2"/>
        <v>0</v>
      </c>
    </row>
    <row r="18" spans="1:6" s="31" customFormat="1" ht="31.2" x14ac:dyDescent="0.3">
      <c r="A18" s="10" t="s">
        <v>245</v>
      </c>
      <c r="B18" s="8" t="s">
        <v>226</v>
      </c>
      <c r="C18" s="8">
        <v>600</v>
      </c>
      <c r="D18" s="9">
        <f>D19</f>
        <v>61.9</v>
      </c>
      <c r="E18" s="9">
        <f t="shared" si="2"/>
        <v>0</v>
      </c>
      <c r="F18" s="9">
        <f t="shared" si="2"/>
        <v>0</v>
      </c>
    </row>
    <row r="19" spans="1:6" s="31" customFormat="1" x14ac:dyDescent="0.3">
      <c r="A19" s="10" t="s">
        <v>16</v>
      </c>
      <c r="B19" s="8" t="s">
        <v>226</v>
      </c>
      <c r="C19" s="8">
        <v>610</v>
      </c>
      <c r="D19" s="9">
        <v>61.9</v>
      </c>
      <c r="E19" s="30">
        <v>0</v>
      </c>
      <c r="F19" s="30">
        <v>0</v>
      </c>
    </row>
    <row r="20" spans="1:6" s="31" customFormat="1" ht="31.2" x14ac:dyDescent="0.3">
      <c r="A20" s="10" t="s">
        <v>247</v>
      </c>
      <c r="B20" s="8" t="s">
        <v>227</v>
      </c>
      <c r="C20" s="8"/>
      <c r="D20" s="9">
        <f>D21</f>
        <v>325.2</v>
      </c>
      <c r="E20" s="9">
        <f t="shared" ref="E20:F21" si="3">E21</f>
        <v>0</v>
      </c>
      <c r="F20" s="9">
        <f t="shared" si="3"/>
        <v>0</v>
      </c>
    </row>
    <row r="21" spans="1:6" s="31" customFormat="1" ht="31.2" x14ac:dyDescent="0.3">
      <c r="A21" s="10" t="s">
        <v>245</v>
      </c>
      <c r="B21" s="8" t="s">
        <v>227</v>
      </c>
      <c r="C21" s="8">
        <v>600</v>
      </c>
      <c r="D21" s="9">
        <f>D22</f>
        <v>325.2</v>
      </c>
      <c r="E21" s="9">
        <f t="shared" si="3"/>
        <v>0</v>
      </c>
      <c r="F21" s="9">
        <f t="shared" si="3"/>
        <v>0</v>
      </c>
    </row>
    <row r="22" spans="1:6" s="31" customFormat="1" x14ac:dyDescent="0.3">
      <c r="A22" s="10" t="s">
        <v>16</v>
      </c>
      <c r="B22" s="8" t="s">
        <v>227</v>
      </c>
      <c r="C22" s="8">
        <v>610</v>
      </c>
      <c r="D22" s="9">
        <v>325.2</v>
      </c>
      <c r="E22" s="30">
        <v>0</v>
      </c>
      <c r="F22" s="30">
        <v>0</v>
      </c>
    </row>
    <row r="23" spans="1:6" s="31" customFormat="1" ht="31.2" x14ac:dyDescent="0.3">
      <c r="A23" s="32" t="s">
        <v>135</v>
      </c>
      <c r="B23" s="8" t="s">
        <v>136</v>
      </c>
      <c r="C23" s="8"/>
      <c r="D23" s="30">
        <f>D24</f>
        <v>23114.3</v>
      </c>
      <c r="E23" s="30">
        <f t="shared" ref="E23:F23" si="4">E24</f>
        <v>22114.3</v>
      </c>
      <c r="F23" s="30">
        <f t="shared" si="4"/>
        <v>23114.3</v>
      </c>
    </row>
    <row r="24" spans="1:6" s="31" customFormat="1" ht="31.2" x14ac:dyDescent="0.3">
      <c r="A24" s="32" t="s">
        <v>245</v>
      </c>
      <c r="B24" s="8" t="s">
        <v>136</v>
      </c>
      <c r="C24" s="8">
        <v>600</v>
      </c>
      <c r="D24" s="30">
        <f t="shared" ref="D24:E24" si="5">D25</f>
        <v>23114.3</v>
      </c>
      <c r="E24" s="30">
        <f t="shared" si="5"/>
        <v>22114.3</v>
      </c>
      <c r="F24" s="30">
        <f>F25</f>
        <v>23114.3</v>
      </c>
    </row>
    <row r="25" spans="1:6" s="80" customFormat="1" x14ac:dyDescent="0.3">
      <c r="A25" s="32" t="s">
        <v>16</v>
      </c>
      <c r="B25" s="8" t="s">
        <v>136</v>
      </c>
      <c r="C25" s="8">
        <v>610</v>
      </c>
      <c r="D25" s="9">
        <v>23114.3</v>
      </c>
      <c r="E25" s="12">
        <v>22114.3</v>
      </c>
      <c r="F25" s="30">
        <v>23114.3</v>
      </c>
    </row>
    <row r="26" spans="1:6" s="31" customFormat="1" ht="31.2" x14ac:dyDescent="0.3">
      <c r="A26" s="33" t="s">
        <v>142</v>
      </c>
      <c r="B26" s="8" t="s">
        <v>123</v>
      </c>
      <c r="C26" s="8"/>
      <c r="D26" s="30">
        <f>D27+D49+D53</f>
        <v>36641.300000000003</v>
      </c>
      <c r="E26" s="30">
        <f t="shared" ref="E26:F26" si="6">E27+E49+E53</f>
        <v>28992.799999999999</v>
      </c>
      <c r="F26" s="30">
        <f t="shared" si="6"/>
        <v>26305.8</v>
      </c>
    </row>
    <row r="27" spans="1:6" s="31" customFormat="1" ht="31.2" x14ac:dyDescent="0.3">
      <c r="A27" s="33" t="s">
        <v>143</v>
      </c>
      <c r="B27" s="8" t="s">
        <v>124</v>
      </c>
      <c r="C27" s="8"/>
      <c r="D27" s="30">
        <f>D46+D34+D28+D37+D43+D31+D40</f>
        <v>31459.200000000001</v>
      </c>
      <c r="E27" s="30">
        <f>E46+E34</f>
        <v>23417.1</v>
      </c>
      <c r="F27" s="30">
        <f>F46+F34</f>
        <v>24417.1</v>
      </c>
    </row>
    <row r="28" spans="1:6" s="31" customFormat="1" ht="31.2" x14ac:dyDescent="0.3">
      <c r="A28" s="33" t="s">
        <v>228</v>
      </c>
      <c r="B28" s="8" t="s">
        <v>229</v>
      </c>
      <c r="C28" s="8"/>
      <c r="D28" s="38">
        <f>D29</f>
        <v>2000</v>
      </c>
      <c r="E28" s="38">
        <f t="shared" ref="E28:F29" si="7">E29</f>
        <v>0</v>
      </c>
      <c r="F28" s="38">
        <f t="shared" si="7"/>
        <v>0</v>
      </c>
    </row>
    <row r="29" spans="1:6" s="31" customFormat="1" ht="31.2" x14ac:dyDescent="0.3">
      <c r="A29" s="10" t="s">
        <v>245</v>
      </c>
      <c r="B29" s="8" t="s">
        <v>229</v>
      </c>
      <c r="C29" s="8">
        <v>600</v>
      </c>
      <c r="D29" s="38">
        <f>D30</f>
        <v>2000</v>
      </c>
      <c r="E29" s="38">
        <f t="shared" si="7"/>
        <v>0</v>
      </c>
      <c r="F29" s="38">
        <f t="shared" si="7"/>
        <v>0</v>
      </c>
    </row>
    <row r="30" spans="1:6" s="31" customFormat="1" x14ac:dyDescent="0.3">
      <c r="A30" s="10" t="s">
        <v>16</v>
      </c>
      <c r="B30" s="8" t="s">
        <v>229</v>
      </c>
      <c r="C30" s="8">
        <v>610</v>
      </c>
      <c r="D30" s="38">
        <v>2000</v>
      </c>
      <c r="E30" s="30">
        <v>0</v>
      </c>
      <c r="F30" s="30">
        <v>0</v>
      </c>
    </row>
    <row r="31" spans="1:6" s="31" customFormat="1" ht="31.2" x14ac:dyDescent="0.3">
      <c r="A31" s="33" t="s">
        <v>294</v>
      </c>
      <c r="B31" s="8" t="s">
        <v>295</v>
      </c>
      <c r="C31" s="8"/>
      <c r="D31" s="30">
        <f>D32</f>
        <v>3000</v>
      </c>
      <c r="E31" s="38"/>
      <c r="F31" s="38"/>
    </row>
    <row r="32" spans="1:6" s="31" customFormat="1" ht="31.2" x14ac:dyDescent="0.3">
      <c r="A32" s="10" t="s">
        <v>12</v>
      </c>
      <c r="B32" s="8" t="s">
        <v>295</v>
      </c>
      <c r="C32" s="8">
        <v>200</v>
      </c>
      <c r="D32" s="30">
        <f>D33</f>
        <v>3000</v>
      </c>
      <c r="E32" s="38"/>
      <c r="F32" s="38"/>
    </row>
    <row r="33" spans="1:6" s="31" customFormat="1" ht="31.2" x14ac:dyDescent="0.3">
      <c r="A33" s="10" t="s">
        <v>13</v>
      </c>
      <c r="B33" s="8" t="s">
        <v>295</v>
      </c>
      <c r="C33" s="8">
        <v>240</v>
      </c>
      <c r="D33" s="30">
        <v>3000</v>
      </c>
      <c r="E33" s="38"/>
      <c r="F33" s="38"/>
    </row>
    <row r="34" spans="1:6" s="31" customFormat="1" ht="31.2" x14ac:dyDescent="0.3">
      <c r="A34" s="10" t="s">
        <v>246</v>
      </c>
      <c r="B34" s="8" t="s">
        <v>230</v>
      </c>
      <c r="C34" s="8"/>
      <c r="D34" s="9">
        <f>D35</f>
        <v>990.2</v>
      </c>
      <c r="E34" s="9">
        <f t="shared" ref="E34:F35" si="8">E35</f>
        <v>0</v>
      </c>
      <c r="F34" s="9">
        <f t="shared" si="8"/>
        <v>0</v>
      </c>
    </row>
    <row r="35" spans="1:6" s="31" customFormat="1" ht="31.2" x14ac:dyDescent="0.3">
      <c r="A35" s="10" t="s">
        <v>245</v>
      </c>
      <c r="B35" s="8" t="s">
        <v>230</v>
      </c>
      <c r="C35" s="8">
        <v>600</v>
      </c>
      <c r="D35" s="9">
        <f>D36</f>
        <v>990.2</v>
      </c>
      <c r="E35" s="9">
        <f t="shared" si="8"/>
        <v>0</v>
      </c>
      <c r="F35" s="9">
        <f t="shared" si="8"/>
        <v>0</v>
      </c>
    </row>
    <row r="36" spans="1:6" s="31" customFormat="1" x14ac:dyDescent="0.3">
      <c r="A36" s="10" t="s">
        <v>16</v>
      </c>
      <c r="B36" s="8" t="s">
        <v>230</v>
      </c>
      <c r="C36" s="8">
        <v>610</v>
      </c>
      <c r="D36" s="9">
        <v>990.2</v>
      </c>
      <c r="E36" s="30">
        <v>0</v>
      </c>
      <c r="F36" s="30">
        <v>0</v>
      </c>
    </row>
    <row r="37" spans="1:6" s="31" customFormat="1" ht="31.2" x14ac:dyDescent="0.3">
      <c r="A37" s="33" t="s">
        <v>225</v>
      </c>
      <c r="B37" s="8" t="s">
        <v>231</v>
      </c>
      <c r="C37" s="8"/>
      <c r="D37" s="38">
        <f>D38</f>
        <v>61.9</v>
      </c>
      <c r="E37" s="38">
        <f t="shared" ref="E37:F38" si="9">E38</f>
        <v>0</v>
      </c>
      <c r="F37" s="38">
        <f t="shared" si="9"/>
        <v>0</v>
      </c>
    </row>
    <row r="38" spans="1:6" s="31" customFormat="1" ht="31.2" x14ac:dyDescent="0.3">
      <c r="A38" s="10" t="s">
        <v>245</v>
      </c>
      <c r="B38" s="8" t="s">
        <v>231</v>
      </c>
      <c r="C38" s="8">
        <v>600</v>
      </c>
      <c r="D38" s="38">
        <f>D39</f>
        <v>61.9</v>
      </c>
      <c r="E38" s="38">
        <f t="shared" si="9"/>
        <v>0</v>
      </c>
      <c r="F38" s="38">
        <f t="shared" si="9"/>
        <v>0</v>
      </c>
    </row>
    <row r="39" spans="1:6" s="31" customFormat="1" x14ac:dyDescent="0.3">
      <c r="A39" s="10" t="s">
        <v>16</v>
      </c>
      <c r="B39" s="8" t="s">
        <v>231</v>
      </c>
      <c r="C39" s="8">
        <v>610</v>
      </c>
      <c r="D39" s="38">
        <v>61.9</v>
      </c>
      <c r="E39" s="30">
        <v>0</v>
      </c>
      <c r="F39" s="30">
        <v>0</v>
      </c>
    </row>
    <row r="40" spans="1:6" s="31" customFormat="1" ht="46.8" x14ac:dyDescent="0.3">
      <c r="A40" s="33" t="s">
        <v>296</v>
      </c>
      <c r="B40" s="8" t="s">
        <v>297</v>
      </c>
      <c r="C40" s="8"/>
      <c r="D40" s="30">
        <f>D41</f>
        <v>92.8</v>
      </c>
      <c r="E40" s="38"/>
      <c r="F40" s="38"/>
    </row>
    <row r="41" spans="1:6" s="31" customFormat="1" ht="31.2" x14ac:dyDescent="0.3">
      <c r="A41" s="10" t="s">
        <v>12</v>
      </c>
      <c r="B41" s="8" t="s">
        <v>297</v>
      </c>
      <c r="C41" s="8">
        <v>200</v>
      </c>
      <c r="D41" s="38">
        <f>D42</f>
        <v>92.8</v>
      </c>
      <c r="E41" s="38"/>
      <c r="F41" s="38"/>
    </row>
    <row r="42" spans="1:6" s="31" customFormat="1" ht="31.2" x14ac:dyDescent="0.3">
      <c r="A42" s="10" t="s">
        <v>13</v>
      </c>
      <c r="B42" s="8" t="s">
        <v>297</v>
      </c>
      <c r="C42" s="8">
        <v>240</v>
      </c>
      <c r="D42" s="38">
        <v>92.8</v>
      </c>
      <c r="E42" s="38"/>
      <c r="F42" s="38"/>
    </row>
    <row r="43" spans="1:6" s="31" customFormat="1" ht="31.2" x14ac:dyDescent="0.3">
      <c r="A43" s="10" t="s">
        <v>246</v>
      </c>
      <c r="B43" s="8" t="s">
        <v>232</v>
      </c>
      <c r="C43" s="8"/>
      <c r="D43" s="9">
        <f>D44</f>
        <v>990.2</v>
      </c>
      <c r="E43" s="9">
        <f t="shared" ref="E43:F44" si="10">E44</f>
        <v>0</v>
      </c>
      <c r="F43" s="9">
        <f t="shared" si="10"/>
        <v>0</v>
      </c>
    </row>
    <row r="44" spans="1:6" s="31" customFormat="1" ht="31.2" x14ac:dyDescent="0.3">
      <c r="A44" s="10" t="s">
        <v>245</v>
      </c>
      <c r="B44" s="8" t="s">
        <v>232</v>
      </c>
      <c r="C44" s="8">
        <v>600</v>
      </c>
      <c r="D44" s="38">
        <f>D45</f>
        <v>990.2</v>
      </c>
      <c r="E44" s="38">
        <f t="shared" si="10"/>
        <v>0</v>
      </c>
      <c r="F44" s="38">
        <f t="shared" si="10"/>
        <v>0</v>
      </c>
    </row>
    <row r="45" spans="1:6" s="31" customFormat="1" x14ac:dyDescent="0.3">
      <c r="A45" s="10" t="s">
        <v>16</v>
      </c>
      <c r="B45" s="8" t="s">
        <v>232</v>
      </c>
      <c r="C45" s="8">
        <v>610</v>
      </c>
      <c r="D45" s="38">
        <v>990.2</v>
      </c>
      <c r="E45" s="30">
        <v>0</v>
      </c>
      <c r="F45" s="30">
        <v>0</v>
      </c>
    </row>
    <row r="46" spans="1:6" s="31" customFormat="1" ht="31.2" x14ac:dyDescent="0.3">
      <c r="A46" s="32" t="s">
        <v>135</v>
      </c>
      <c r="B46" s="8" t="s">
        <v>137</v>
      </c>
      <c r="C46" s="8"/>
      <c r="D46" s="30">
        <f>D47</f>
        <v>24324.1</v>
      </c>
      <c r="E46" s="30">
        <f>E47</f>
        <v>23417.1</v>
      </c>
      <c r="F46" s="30">
        <f>F47</f>
        <v>24417.1</v>
      </c>
    </row>
    <row r="47" spans="1:6" s="31" customFormat="1" ht="31.2" x14ac:dyDescent="0.3">
      <c r="A47" s="34" t="s">
        <v>245</v>
      </c>
      <c r="B47" s="8" t="s">
        <v>137</v>
      </c>
      <c r="C47" s="8">
        <v>600</v>
      </c>
      <c r="D47" s="30">
        <f t="shared" ref="D47:E47" si="11">D48</f>
        <v>24324.1</v>
      </c>
      <c r="E47" s="30">
        <f t="shared" si="11"/>
        <v>23417.1</v>
      </c>
      <c r="F47" s="30">
        <f>F48</f>
        <v>24417.1</v>
      </c>
    </row>
    <row r="48" spans="1:6" s="31" customFormat="1" x14ac:dyDescent="0.3">
      <c r="A48" s="34" t="s">
        <v>16</v>
      </c>
      <c r="B48" s="8" t="s">
        <v>137</v>
      </c>
      <c r="C48" s="8">
        <v>610</v>
      </c>
      <c r="D48" s="9">
        <f>24417.1-93</f>
        <v>24324.1</v>
      </c>
      <c r="E48" s="15">
        <v>23417.1</v>
      </c>
      <c r="F48" s="15">
        <v>24417.1</v>
      </c>
    </row>
    <row r="49" spans="1:6" s="31" customFormat="1" ht="31.2" x14ac:dyDescent="0.3">
      <c r="A49" s="57" t="s">
        <v>298</v>
      </c>
      <c r="B49" s="8" t="s">
        <v>300</v>
      </c>
      <c r="C49" s="18"/>
      <c r="D49" s="38">
        <f t="shared" ref="D49:E51" si="12">D50</f>
        <v>3266.2</v>
      </c>
      <c r="E49" s="15">
        <f t="shared" si="12"/>
        <v>3687</v>
      </c>
      <c r="F49" s="15"/>
    </row>
    <row r="50" spans="1:6" s="31" customFormat="1" ht="78" x14ac:dyDescent="0.3">
      <c r="A50" s="10" t="s">
        <v>299</v>
      </c>
      <c r="B50" s="8" t="s">
        <v>301</v>
      </c>
      <c r="C50" s="18"/>
      <c r="D50" s="38">
        <f t="shared" si="12"/>
        <v>3266.2</v>
      </c>
      <c r="E50" s="15">
        <f t="shared" si="12"/>
        <v>3687</v>
      </c>
      <c r="F50" s="15"/>
    </row>
    <row r="51" spans="1:6" s="31" customFormat="1" ht="31.2" x14ac:dyDescent="0.3">
      <c r="A51" s="10" t="s">
        <v>12</v>
      </c>
      <c r="B51" s="8" t="s">
        <v>301</v>
      </c>
      <c r="C51" s="8">
        <v>200</v>
      </c>
      <c r="D51" s="38">
        <f t="shared" si="12"/>
        <v>3266.2</v>
      </c>
      <c r="E51" s="15">
        <f t="shared" si="12"/>
        <v>3687</v>
      </c>
      <c r="F51" s="15"/>
    </row>
    <row r="52" spans="1:6" s="31" customFormat="1" ht="31.2" x14ac:dyDescent="0.3">
      <c r="A52" s="10" t="s">
        <v>13</v>
      </c>
      <c r="B52" s="8" t="s">
        <v>301</v>
      </c>
      <c r="C52" s="8">
        <v>240</v>
      </c>
      <c r="D52" s="38">
        <f>3266+0.2</f>
        <v>3266.2</v>
      </c>
      <c r="E52" s="15">
        <v>3687</v>
      </c>
      <c r="F52" s="15"/>
    </row>
    <row r="53" spans="1:6" s="31" customFormat="1" ht="46.8" x14ac:dyDescent="0.3">
      <c r="A53" s="57" t="s">
        <v>310</v>
      </c>
      <c r="B53" s="8" t="s">
        <v>312</v>
      </c>
      <c r="C53" s="8"/>
      <c r="D53" s="13">
        <f>D54</f>
        <v>1915.9</v>
      </c>
      <c r="E53" s="13">
        <f t="shared" ref="E53:F55" si="13">E54</f>
        <v>1888.7</v>
      </c>
      <c r="F53" s="13">
        <f t="shared" si="13"/>
        <v>1888.7</v>
      </c>
    </row>
    <row r="54" spans="1:6" s="31" customFormat="1" ht="46.8" x14ac:dyDescent="0.3">
      <c r="A54" s="98" t="s">
        <v>311</v>
      </c>
      <c r="B54" s="8" t="s">
        <v>313</v>
      </c>
      <c r="C54" s="8"/>
      <c r="D54" s="13">
        <f>D55</f>
        <v>1915.9</v>
      </c>
      <c r="E54" s="13">
        <f t="shared" si="13"/>
        <v>1888.7</v>
      </c>
      <c r="F54" s="13">
        <f t="shared" si="13"/>
        <v>1888.7</v>
      </c>
    </row>
    <row r="55" spans="1:6" s="31" customFormat="1" ht="31.2" x14ac:dyDescent="0.3">
      <c r="A55" s="10" t="s">
        <v>245</v>
      </c>
      <c r="B55" s="8" t="s">
        <v>313</v>
      </c>
      <c r="C55" s="8">
        <v>600</v>
      </c>
      <c r="D55" s="13">
        <f>D56</f>
        <v>1915.9</v>
      </c>
      <c r="E55" s="13">
        <f t="shared" si="13"/>
        <v>1888.7</v>
      </c>
      <c r="F55" s="13">
        <f t="shared" si="13"/>
        <v>1888.7</v>
      </c>
    </row>
    <row r="56" spans="1:6" s="31" customFormat="1" x14ac:dyDescent="0.3">
      <c r="A56" s="10" t="s">
        <v>16</v>
      </c>
      <c r="B56" s="8" t="s">
        <v>313</v>
      </c>
      <c r="C56" s="8">
        <v>610</v>
      </c>
      <c r="D56" s="13">
        <v>1915.9</v>
      </c>
      <c r="E56" s="15">
        <v>1888.7</v>
      </c>
      <c r="F56" s="15">
        <v>1888.7</v>
      </c>
    </row>
    <row r="57" spans="1:6" s="31" customFormat="1" ht="31.2" x14ac:dyDescent="0.3">
      <c r="A57" s="33" t="s">
        <v>127</v>
      </c>
      <c r="B57" s="8" t="s">
        <v>131</v>
      </c>
      <c r="C57" s="8"/>
      <c r="D57" s="35">
        <f>D58</f>
        <v>12984.800000000001</v>
      </c>
      <c r="E57" s="35">
        <f t="shared" ref="E57:F57" si="14">E58</f>
        <v>10892.2</v>
      </c>
      <c r="F57" s="35">
        <f t="shared" si="14"/>
        <v>11192.2</v>
      </c>
    </row>
    <row r="58" spans="1:6" s="31" customFormat="1" ht="31.2" x14ac:dyDescent="0.3">
      <c r="A58" s="33" t="s">
        <v>128</v>
      </c>
      <c r="B58" s="8" t="s">
        <v>132</v>
      </c>
      <c r="C58" s="8"/>
      <c r="D58" s="35">
        <f>D65+D59+D62</f>
        <v>12984.800000000001</v>
      </c>
      <c r="E58" s="35">
        <f>E65</f>
        <v>10892.2</v>
      </c>
      <c r="F58" s="35">
        <f>F65</f>
        <v>11192.2</v>
      </c>
    </row>
    <row r="59" spans="1:6" s="31" customFormat="1" ht="31.2" x14ac:dyDescent="0.3">
      <c r="A59" s="10" t="s">
        <v>246</v>
      </c>
      <c r="B59" s="8" t="s">
        <v>233</v>
      </c>
      <c r="C59" s="8"/>
      <c r="D59" s="38">
        <f>D60</f>
        <v>915</v>
      </c>
      <c r="E59" s="38">
        <f t="shared" ref="E59:F60" si="15">E60</f>
        <v>0</v>
      </c>
      <c r="F59" s="38">
        <f t="shared" si="15"/>
        <v>0</v>
      </c>
    </row>
    <row r="60" spans="1:6" s="31" customFormat="1" ht="31.2" x14ac:dyDescent="0.3">
      <c r="A60" s="10" t="s">
        <v>245</v>
      </c>
      <c r="B60" s="8" t="s">
        <v>233</v>
      </c>
      <c r="C60" s="8">
        <v>600</v>
      </c>
      <c r="D60" s="38">
        <f>D61</f>
        <v>915</v>
      </c>
      <c r="E60" s="38">
        <f t="shared" si="15"/>
        <v>0</v>
      </c>
      <c r="F60" s="38">
        <f t="shared" si="15"/>
        <v>0</v>
      </c>
    </row>
    <row r="61" spans="1:6" s="31" customFormat="1" x14ac:dyDescent="0.3">
      <c r="A61" s="10" t="s">
        <v>16</v>
      </c>
      <c r="B61" s="8" t="s">
        <v>233</v>
      </c>
      <c r="C61" s="8">
        <v>610</v>
      </c>
      <c r="D61" s="38">
        <v>915</v>
      </c>
      <c r="E61" s="35">
        <v>0</v>
      </c>
      <c r="F61" s="35">
        <v>0</v>
      </c>
    </row>
    <row r="62" spans="1:6" s="31" customFormat="1" ht="31.2" x14ac:dyDescent="0.3">
      <c r="A62" s="10" t="s">
        <v>246</v>
      </c>
      <c r="B62" s="8" t="s">
        <v>234</v>
      </c>
      <c r="C62" s="8"/>
      <c r="D62" s="38">
        <f>D63</f>
        <v>915</v>
      </c>
      <c r="E62" s="38">
        <f t="shared" ref="E62:F63" si="16">E63</f>
        <v>0</v>
      </c>
      <c r="F62" s="38">
        <f t="shared" si="16"/>
        <v>0</v>
      </c>
    </row>
    <row r="63" spans="1:6" s="31" customFormat="1" ht="31.2" x14ac:dyDescent="0.3">
      <c r="A63" s="10" t="s">
        <v>245</v>
      </c>
      <c r="B63" s="8" t="s">
        <v>234</v>
      </c>
      <c r="C63" s="8">
        <v>600</v>
      </c>
      <c r="D63" s="38">
        <f>D64</f>
        <v>915</v>
      </c>
      <c r="E63" s="38">
        <f t="shared" si="16"/>
        <v>0</v>
      </c>
      <c r="F63" s="38">
        <f t="shared" si="16"/>
        <v>0</v>
      </c>
    </row>
    <row r="64" spans="1:6" s="31" customFormat="1" x14ac:dyDescent="0.3">
      <c r="A64" s="10" t="s">
        <v>16</v>
      </c>
      <c r="B64" s="8" t="s">
        <v>234</v>
      </c>
      <c r="C64" s="8">
        <v>610</v>
      </c>
      <c r="D64" s="38">
        <v>915</v>
      </c>
      <c r="E64" s="35">
        <v>0</v>
      </c>
      <c r="F64" s="35">
        <v>0</v>
      </c>
    </row>
    <row r="65" spans="1:6" s="31" customFormat="1" ht="31.2" x14ac:dyDescent="0.3">
      <c r="A65" s="32" t="s">
        <v>135</v>
      </c>
      <c r="B65" s="8" t="s">
        <v>138</v>
      </c>
      <c r="C65" s="8"/>
      <c r="D65" s="35">
        <f>D66</f>
        <v>11154.800000000001</v>
      </c>
      <c r="E65" s="35">
        <f t="shared" ref="E65:F65" si="17">E66</f>
        <v>10892.2</v>
      </c>
      <c r="F65" s="35">
        <f t="shared" si="17"/>
        <v>11192.2</v>
      </c>
    </row>
    <row r="66" spans="1:6" s="31" customFormat="1" ht="31.2" x14ac:dyDescent="0.3">
      <c r="A66" s="34" t="s">
        <v>245</v>
      </c>
      <c r="B66" s="8" t="s">
        <v>138</v>
      </c>
      <c r="C66" s="8">
        <v>600</v>
      </c>
      <c r="D66" s="35">
        <f>D67</f>
        <v>11154.800000000001</v>
      </c>
      <c r="E66" s="35">
        <f>E67</f>
        <v>10892.2</v>
      </c>
      <c r="F66" s="35">
        <f>F67</f>
        <v>11192.2</v>
      </c>
    </row>
    <row r="67" spans="1:6" s="80" customFormat="1" x14ac:dyDescent="0.3">
      <c r="A67" s="115" t="s">
        <v>16</v>
      </c>
      <c r="B67" s="116" t="s">
        <v>138</v>
      </c>
      <c r="C67" s="116">
        <v>610</v>
      </c>
      <c r="D67" s="117">
        <f>11192.2-37.4</f>
        <v>11154.800000000001</v>
      </c>
      <c r="E67" s="35">
        <v>10892.2</v>
      </c>
      <c r="F67" s="35">
        <v>11192.2</v>
      </c>
    </row>
    <row r="68" spans="1:6" s="31" customFormat="1" x14ac:dyDescent="0.3">
      <c r="A68" s="36" t="s">
        <v>129</v>
      </c>
      <c r="B68" s="8" t="s">
        <v>133</v>
      </c>
      <c r="C68" s="8"/>
      <c r="D68" s="35">
        <f>D69</f>
        <v>127.5</v>
      </c>
      <c r="E68" s="35">
        <f t="shared" ref="E68:F69" si="18">E69</f>
        <v>0</v>
      </c>
      <c r="F68" s="35">
        <f t="shared" si="18"/>
        <v>0</v>
      </c>
    </row>
    <row r="69" spans="1:6" s="31" customFormat="1" x14ac:dyDescent="0.3">
      <c r="A69" s="37" t="s">
        <v>130</v>
      </c>
      <c r="B69" s="8" t="s">
        <v>134</v>
      </c>
      <c r="C69" s="8"/>
      <c r="D69" s="35">
        <f>D70</f>
        <v>127.5</v>
      </c>
      <c r="E69" s="35">
        <f t="shared" si="18"/>
        <v>0</v>
      </c>
      <c r="F69" s="35">
        <f t="shared" si="18"/>
        <v>0</v>
      </c>
    </row>
    <row r="70" spans="1:6" s="31" customFormat="1" ht="46.8" x14ac:dyDescent="0.3">
      <c r="A70" s="34" t="s">
        <v>149</v>
      </c>
      <c r="B70" s="8" t="s">
        <v>150</v>
      </c>
      <c r="C70" s="8"/>
      <c r="D70" s="38">
        <f>D71</f>
        <v>127.5</v>
      </c>
      <c r="E70" s="38">
        <f t="shared" ref="E70:F70" si="19">E71</f>
        <v>0</v>
      </c>
      <c r="F70" s="38">
        <f t="shared" si="19"/>
        <v>0</v>
      </c>
    </row>
    <row r="71" spans="1:6" s="31" customFormat="1" ht="31.2" x14ac:dyDescent="0.3">
      <c r="A71" s="10" t="s">
        <v>99</v>
      </c>
      <c r="B71" s="8" t="s">
        <v>150</v>
      </c>
      <c r="C71" s="8">
        <v>600</v>
      </c>
      <c r="D71" s="9">
        <f t="shared" ref="D71:F71" si="20">D72</f>
        <v>127.5</v>
      </c>
      <c r="E71" s="9">
        <f t="shared" si="20"/>
        <v>0</v>
      </c>
      <c r="F71" s="9">
        <f t="shared" si="20"/>
        <v>0</v>
      </c>
    </row>
    <row r="72" spans="1:6" s="31" customFormat="1" x14ac:dyDescent="0.3">
      <c r="A72" s="118" t="s">
        <v>16</v>
      </c>
      <c r="B72" s="116" t="s">
        <v>150</v>
      </c>
      <c r="C72" s="116">
        <v>610</v>
      </c>
      <c r="D72" s="119">
        <f>90.1+37.4</f>
        <v>127.5</v>
      </c>
      <c r="E72" s="15"/>
      <c r="F72" s="15"/>
    </row>
    <row r="73" spans="1:6" s="29" customFormat="1" ht="46.8" x14ac:dyDescent="0.3">
      <c r="A73" s="40" t="s">
        <v>248</v>
      </c>
      <c r="B73" s="41" t="s">
        <v>86</v>
      </c>
      <c r="C73" s="41"/>
      <c r="D73" s="28">
        <f t="shared" ref="D73:E76" si="21">D74</f>
        <v>700</v>
      </c>
      <c r="E73" s="28">
        <f t="shared" si="21"/>
        <v>700</v>
      </c>
      <c r="F73" s="28">
        <f>F74</f>
        <v>700</v>
      </c>
    </row>
    <row r="74" spans="1:6" s="29" customFormat="1" ht="46.8" x14ac:dyDescent="0.3">
      <c r="A74" s="32" t="s">
        <v>249</v>
      </c>
      <c r="B74" s="42" t="s">
        <v>87</v>
      </c>
      <c r="C74" s="42"/>
      <c r="D74" s="30">
        <f t="shared" si="21"/>
        <v>700</v>
      </c>
      <c r="E74" s="30">
        <f t="shared" si="21"/>
        <v>700</v>
      </c>
      <c r="F74" s="30">
        <f>F75</f>
        <v>700</v>
      </c>
    </row>
    <row r="75" spans="1:6" s="29" customFormat="1" ht="46.8" x14ac:dyDescent="0.3">
      <c r="A75" s="32" t="s">
        <v>250</v>
      </c>
      <c r="B75" s="42" t="s">
        <v>88</v>
      </c>
      <c r="C75" s="42"/>
      <c r="D75" s="30">
        <f t="shared" si="21"/>
        <v>700</v>
      </c>
      <c r="E75" s="30">
        <f t="shared" si="21"/>
        <v>700</v>
      </c>
      <c r="F75" s="30">
        <f>F76</f>
        <v>700</v>
      </c>
    </row>
    <row r="76" spans="1:6" s="31" customFormat="1" ht="31.2" x14ac:dyDescent="0.3">
      <c r="A76" s="10" t="s">
        <v>99</v>
      </c>
      <c r="B76" s="42" t="s">
        <v>88</v>
      </c>
      <c r="C76" s="42">
        <v>600</v>
      </c>
      <c r="D76" s="30">
        <f t="shared" si="21"/>
        <v>700</v>
      </c>
      <c r="E76" s="30">
        <f t="shared" si="21"/>
        <v>700</v>
      </c>
      <c r="F76" s="30">
        <f>F77</f>
        <v>700</v>
      </c>
    </row>
    <row r="77" spans="1:6" s="31" customFormat="1" x14ac:dyDescent="0.3">
      <c r="A77" s="10" t="s">
        <v>189</v>
      </c>
      <c r="B77" s="42" t="s">
        <v>88</v>
      </c>
      <c r="C77" s="42">
        <v>620</v>
      </c>
      <c r="D77" s="43">
        <v>700</v>
      </c>
      <c r="E77" s="43">
        <v>700</v>
      </c>
      <c r="F77" s="44">
        <v>700</v>
      </c>
    </row>
    <row r="78" spans="1:6" s="29" customFormat="1" x14ac:dyDescent="0.3">
      <c r="A78" s="16" t="s">
        <v>195</v>
      </c>
      <c r="B78" s="18" t="s">
        <v>36</v>
      </c>
      <c r="C78" s="18"/>
      <c r="D78" s="28">
        <f>D87+D79+D108</f>
        <v>58619.299999999996</v>
      </c>
      <c r="E78" s="28">
        <f>E87+E79+E108</f>
        <v>51589.2</v>
      </c>
      <c r="F78" s="28">
        <f>F87+F79+F108</f>
        <v>53212.399999999994</v>
      </c>
    </row>
    <row r="79" spans="1:6" s="29" customFormat="1" x14ac:dyDescent="0.3">
      <c r="A79" s="10" t="s">
        <v>111</v>
      </c>
      <c r="B79" s="8" t="s">
        <v>113</v>
      </c>
      <c r="C79" s="8"/>
      <c r="D79" s="30">
        <f>D80</f>
        <v>8806.5999999999985</v>
      </c>
      <c r="E79" s="30">
        <f t="shared" ref="E79:F79" si="22">E80</f>
        <v>8695.7999999999993</v>
      </c>
      <c r="F79" s="30">
        <f t="shared" si="22"/>
        <v>8695.7999999999993</v>
      </c>
    </row>
    <row r="80" spans="1:6" s="29" customFormat="1" x14ac:dyDescent="0.3">
      <c r="A80" s="37" t="s">
        <v>112</v>
      </c>
      <c r="B80" s="8" t="s">
        <v>114</v>
      </c>
      <c r="C80" s="8"/>
      <c r="D80" s="30">
        <f>D84+D81</f>
        <v>8806.5999999999985</v>
      </c>
      <c r="E80" s="30">
        <f t="shared" ref="E80:F80" si="23">E84+E81</f>
        <v>8695.7999999999993</v>
      </c>
      <c r="F80" s="30">
        <f t="shared" si="23"/>
        <v>8695.7999999999993</v>
      </c>
    </row>
    <row r="81" spans="1:6" s="29" customFormat="1" ht="31.2" x14ac:dyDescent="0.3">
      <c r="A81" s="10" t="s">
        <v>135</v>
      </c>
      <c r="B81" s="8" t="s">
        <v>190</v>
      </c>
      <c r="C81" s="8"/>
      <c r="D81" s="11">
        <f t="shared" ref="D81:F82" si="24">D82</f>
        <v>8658.0999999999985</v>
      </c>
      <c r="E81" s="11">
        <f t="shared" si="24"/>
        <v>8695.7999999999993</v>
      </c>
      <c r="F81" s="11">
        <f t="shared" si="24"/>
        <v>8695.7999999999993</v>
      </c>
    </row>
    <row r="82" spans="1:6" s="29" customFormat="1" ht="31.2" x14ac:dyDescent="0.3">
      <c r="A82" s="10" t="s">
        <v>99</v>
      </c>
      <c r="B82" s="8" t="s">
        <v>190</v>
      </c>
      <c r="C82" s="8">
        <v>600</v>
      </c>
      <c r="D82" s="11">
        <f t="shared" si="24"/>
        <v>8658.0999999999985</v>
      </c>
      <c r="E82" s="11">
        <f t="shared" si="24"/>
        <v>8695.7999999999993</v>
      </c>
      <c r="F82" s="11">
        <f t="shared" si="24"/>
        <v>8695.7999999999993</v>
      </c>
    </row>
    <row r="83" spans="1:6" s="29" customFormat="1" x14ac:dyDescent="0.3">
      <c r="A83" s="118" t="s">
        <v>16</v>
      </c>
      <c r="B83" s="116" t="s">
        <v>190</v>
      </c>
      <c r="C83" s="116">
        <v>610</v>
      </c>
      <c r="D83" s="120">
        <f>8695.8-37.7</f>
        <v>8658.0999999999985</v>
      </c>
      <c r="E83" s="14">
        <v>8695.7999999999993</v>
      </c>
      <c r="F83" s="11">
        <v>8695.7999999999993</v>
      </c>
    </row>
    <row r="84" spans="1:6" s="29" customFormat="1" ht="46.8" x14ac:dyDescent="0.3">
      <c r="A84" s="10" t="s">
        <v>163</v>
      </c>
      <c r="B84" s="8" t="s">
        <v>164</v>
      </c>
      <c r="C84" s="8"/>
      <c r="D84" s="14">
        <f t="shared" ref="D84:F85" si="25">D85</f>
        <v>148.5</v>
      </c>
      <c r="E84" s="45">
        <f t="shared" si="25"/>
        <v>0</v>
      </c>
      <c r="F84" s="35">
        <f t="shared" si="25"/>
        <v>0</v>
      </c>
    </row>
    <row r="85" spans="1:6" s="29" customFormat="1" ht="31.2" x14ac:dyDescent="0.3">
      <c r="A85" s="10" t="s">
        <v>99</v>
      </c>
      <c r="B85" s="8" t="s">
        <v>164</v>
      </c>
      <c r="C85" s="8">
        <v>600</v>
      </c>
      <c r="D85" s="14">
        <f t="shared" si="25"/>
        <v>148.5</v>
      </c>
      <c r="E85" s="45">
        <f t="shared" si="25"/>
        <v>0</v>
      </c>
      <c r="F85" s="35">
        <f t="shared" si="25"/>
        <v>0</v>
      </c>
    </row>
    <row r="86" spans="1:6" s="29" customFormat="1" x14ac:dyDescent="0.3">
      <c r="A86" s="118" t="s">
        <v>16</v>
      </c>
      <c r="B86" s="116" t="s">
        <v>164</v>
      </c>
      <c r="C86" s="116">
        <v>610</v>
      </c>
      <c r="D86" s="120">
        <f>110.8+37.7</f>
        <v>148.5</v>
      </c>
      <c r="E86" s="45"/>
      <c r="F86" s="35"/>
    </row>
    <row r="87" spans="1:6" s="31" customFormat="1" ht="31.2" x14ac:dyDescent="0.3">
      <c r="A87" s="10" t="s">
        <v>22</v>
      </c>
      <c r="B87" s="8" t="s">
        <v>23</v>
      </c>
      <c r="C87" s="8"/>
      <c r="D87" s="30">
        <f>D88+D104</f>
        <v>33294.6</v>
      </c>
      <c r="E87" s="30">
        <f t="shared" ref="E87:F87" si="26">E88</f>
        <v>26375.3</v>
      </c>
      <c r="F87" s="30">
        <f t="shared" si="26"/>
        <v>27385.9</v>
      </c>
    </row>
    <row r="88" spans="1:6" s="31" customFormat="1" ht="31.2" x14ac:dyDescent="0.3">
      <c r="A88" s="37" t="s">
        <v>37</v>
      </c>
      <c r="B88" s="8" t="s">
        <v>24</v>
      </c>
      <c r="C88" s="8"/>
      <c r="D88" s="30">
        <f>D92+D98+D95+D89+D101</f>
        <v>33192.6</v>
      </c>
      <c r="E88" s="30">
        <f>E92+E98</f>
        <v>26375.3</v>
      </c>
      <c r="F88" s="30">
        <f>F92+F98</f>
        <v>27385.9</v>
      </c>
    </row>
    <row r="89" spans="1:6" s="31" customFormat="1" ht="31.2" x14ac:dyDescent="0.3">
      <c r="A89" s="37" t="s">
        <v>308</v>
      </c>
      <c r="B89" s="8" t="s">
        <v>309</v>
      </c>
      <c r="C89" s="8"/>
      <c r="D89" s="38">
        <f>D90</f>
        <v>1500</v>
      </c>
      <c r="E89" s="45"/>
      <c r="F89" s="45"/>
    </row>
    <row r="90" spans="1:6" s="31" customFormat="1" ht="31.2" x14ac:dyDescent="0.3">
      <c r="A90" s="10" t="s">
        <v>99</v>
      </c>
      <c r="B90" s="8" t="s">
        <v>309</v>
      </c>
      <c r="C90" s="8">
        <v>600</v>
      </c>
      <c r="D90" s="38">
        <f>D91</f>
        <v>1500</v>
      </c>
      <c r="E90" s="45"/>
      <c r="F90" s="45"/>
    </row>
    <row r="91" spans="1:6" s="31" customFormat="1" x14ac:dyDescent="0.3">
      <c r="A91" s="10" t="s">
        <v>16</v>
      </c>
      <c r="B91" s="8" t="s">
        <v>309</v>
      </c>
      <c r="C91" s="8">
        <v>610</v>
      </c>
      <c r="D91" s="38">
        <v>1500</v>
      </c>
      <c r="E91" s="45"/>
      <c r="F91" s="45"/>
    </row>
    <row r="92" spans="1:6" s="31" customFormat="1" ht="31.2" x14ac:dyDescent="0.3">
      <c r="A92" s="32" t="s">
        <v>135</v>
      </c>
      <c r="B92" s="8" t="s">
        <v>139</v>
      </c>
      <c r="C92" s="8"/>
      <c r="D92" s="30">
        <f t="shared" ref="D92:F92" si="27">D93</f>
        <v>26643.399999999998</v>
      </c>
      <c r="E92" s="30">
        <f t="shared" si="27"/>
        <v>26375.3</v>
      </c>
      <c r="F92" s="30">
        <f t="shared" si="27"/>
        <v>27385.9</v>
      </c>
    </row>
    <row r="93" spans="1:6" s="31" customFormat="1" ht="31.2" x14ac:dyDescent="0.3">
      <c r="A93" s="32" t="s">
        <v>99</v>
      </c>
      <c r="B93" s="8" t="s">
        <v>139</v>
      </c>
      <c r="C93" s="8">
        <v>600</v>
      </c>
      <c r="D93" s="30">
        <f t="shared" ref="D93:F93" si="28">D94</f>
        <v>26643.399999999998</v>
      </c>
      <c r="E93" s="30">
        <f t="shared" si="28"/>
        <v>26375.3</v>
      </c>
      <c r="F93" s="30">
        <f t="shared" si="28"/>
        <v>27385.9</v>
      </c>
    </row>
    <row r="94" spans="1:6" s="80" customFormat="1" x14ac:dyDescent="0.3">
      <c r="A94" s="111" t="s">
        <v>16</v>
      </c>
      <c r="B94" s="116" t="s">
        <v>139</v>
      </c>
      <c r="C94" s="116">
        <v>610</v>
      </c>
      <c r="D94" s="121">
        <f>26775.3-131.9</f>
        <v>26643.399999999998</v>
      </c>
      <c r="E94" s="12">
        <v>26375.3</v>
      </c>
      <c r="F94" s="30">
        <v>27385.9</v>
      </c>
    </row>
    <row r="95" spans="1:6" s="80" customFormat="1" ht="46.8" x14ac:dyDescent="0.3">
      <c r="A95" s="10" t="s">
        <v>286</v>
      </c>
      <c r="B95" s="8" t="s">
        <v>287</v>
      </c>
      <c r="C95" s="8"/>
      <c r="D95" s="9">
        <f>D96</f>
        <v>3719.8</v>
      </c>
      <c r="E95" s="87"/>
      <c r="F95" s="38"/>
    </row>
    <row r="96" spans="1:6" s="80" customFormat="1" ht="31.2" x14ac:dyDescent="0.3">
      <c r="A96" s="32" t="s">
        <v>245</v>
      </c>
      <c r="B96" s="8" t="s">
        <v>287</v>
      </c>
      <c r="C96" s="8">
        <v>600</v>
      </c>
      <c r="D96" s="9">
        <f>D97</f>
        <v>3719.8</v>
      </c>
      <c r="E96" s="87"/>
      <c r="F96" s="38"/>
    </row>
    <row r="97" spans="1:6" s="80" customFormat="1" x14ac:dyDescent="0.3">
      <c r="A97" s="10" t="s">
        <v>16</v>
      </c>
      <c r="B97" s="8" t="s">
        <v>287</v>
      </c>
      <c r="C97" s="8">
        <v>610</v>
      </c>
      <c r="D97" s="9">
        <v>3719.8</v>
      </c>
      <c r="E97" s="87"/>
      <c r="F97" s="38"/>
    </row>
    <row r="98" spans="1:6" s="31" customFormat="1" ht="46.8" x14ac:dyDescent="0.3">
      <c r="A98" s="10" t="s">
        <v>165</v>
      </c>
      <c r="B98" s="8" t="s">
        <v>166</v>
      </c>
      <c r="C98" s="8"/>
      <c r="D98" s="38">
        <f>D99</f>
        <v>519.20000000000005</v>
      </c>
      <c r="E98" s="38">
        <f t="shared" ref="E98:F98" si="29">E99</f>
        <v>0</v>
      </c>
      <c r="F98" s="38">
        <f t="shared" si="29"/>
        <v>0</v>
      </c>
    </row>
    <row r="99" spans="1:6" s="31" customFormat="1" ht="31.2" x14ac:dyDescent="0.3">
      <c r="A99" s="10" t="s">
        <v>99</v>
      </c>
      <c r="B99" s="8" t="s">
        <v>166</v>
      </c>
      <c r="C99" s="8">
        <v>600</v>
      </c>
      <c r="D99" s="38">
        <f t="shared" ref="D99:F99" si="30">D100</f>
        <v>519.20000000000005</v>
      </c>
      <c r="E99" s="38">
        <f t="shared" si="30"/>
        <v>0</v>
      </c>
      <c r="F99" s="38">
        <f t="shared" si="30"/>
        <v>0</v>
      </c>
    </row>
    <row r="100" spans="1:6" s="31" customFormat="1" x14ac:dyDescent="0.3">
      <c r="A100" s="118" t="s">
        <v>16</v>
      </c>
      <c r="B100" s="116" t="s">
        <v>166</v>
      </c>
      <c r="C100" s="116">
        <v>610</v>
      </c>
      <c r="D100" s="122">
        <f>387.3+131.9</f>
        <v>519.20000000000005</v>
      </c>
      <c r="E100" s="15">
        <v>0</v>
      </c>
      <c r="F100" s="15">
        <v>0</v>
      </c>
    </row>
    <row r="101" spans="1:6" s="31" customFormat="1" ht="46.8" x14ac:dyDescent="0.3">
      <c r="A101" s="10" t="s">
        <v>334</v>
      </c>
      <c r="B101" s="8" t="s">
        <v>335</v>
      </c>
      <c r="C101" s="8"/>
      <c r="D101" s="9">
        <f>D102</f>
        <v>810.2</v>
      </c>
      <c r="E101" s="81"/>
      <c r="F101" s="81"/>
    </row>
    <row r="102" spans="1:6" s="31" customFormat="1" ht="31.2" x14ac:dyDescent="0.3">
      <c r="A102" s="10" t="s">
        <v>99</v>
      </c>
      <c r="B102" s="8" t="s">
        <v>335</v>
      </c>
      <c r="C102" s="8">
        <v>600</v>
      </c>
      <c r="D102" s="9">
        <f>D103</f>
        <v>810.2</v>
      </c>
      <c r="E102" s="81"/>
      <c r="F102" s="81"/>
    </row>
    <row r="103" spans="1:6" s="31" customFormat="1" x14ac:dyDescent="0.3">
      <c r="A103" s="10" t="s">
        <v>16</v>
      </c>
      <c r="B103" s="8" t="s">
        <v>335</v>
      </c>
      <c r="C103" s="8">
        <v>610</v>
      </c>
      <c r="D103" s="9">
        <v>810.2</v>
      </c>
      <c r="E103" s="81"/>
      <c r="F103" s="81"/>
    </row>
    <row r="104" spans="1:6" s="31" customFormat="1" ht="31.2" x14ac:dyDescent="0.3">
      <c r="A104" s="10" t="s">
        <v>288</v>
      </c>
      <c r="B104" s="8" t="s">
        <v>290</v>
      </c>
      <c r="C104" s="8"/>
      <c r="D104" s="9">
        <f>D105</f>
        <v>102</v>
      </c>
      <c r="E104" s="81"/>
      <c r="F104" s="81"/>
    </row>
    <row r="105" spans="1:6" s="31" customFormat="1" ht="31.2" x14ac:dyDescent="0.3">
      <c r="A105" s="95" t="s">
        <v>289</v>
      </c>
      <c r="B105" s="8" t="s">
        <v>291</v>
      </c>
      <c r="C105" s="8"/>
      <c r="D105" s="9">
        <f>D106</f>
        <v>102</v>
      </c>
      <c r="E105" s="81"/>
      <c r="F105" s="81"/>
    </row>
    <row r="106" spans="1:6" s="31" customFormat="1" ht="31.2" x14ac:dyDescent="0.3">
      <c r="A106" s="10" t="s">
        <v>99</v>
      </c>
      <c r="B106" s="8" t="s">
        <v>291</v>
      </c>
      <c r="C106" s="8">
        <v>600</v>
      </c>
      <c r="D106" s="9">
        <f>D107</f>
        <v>102</v>
      </c>
      <c r="E106" s="81"/>
      <c r="F106" s="81"/>
    </row>
    <row r="107" spans="1:6" s="31" customFormat="1" x14ac:dyDescent="0.3">
      <c r="A107" s="10" t="s">
        <v>16</v>
      </c>
      <c r="B107" s="8" t="s">
        <v>291</v>
      </c>
      <c r="C107" s="8">
        <v>610</v>
      </c>
      <c r="D107" s="9">
        <v>102</v>
      </c>
      <c r="E107" s="81"/>
      <c r="F107" s="81"/>
    </row>
    <row r="108" spans="1:6" s="31" customFormat="1" ht="31.2" x14ac:dyDescent="0.3">
      <c r="A108" s="34" t="s">
        <v>217</v>
      </c>
      <c r="B108" s="63" t="s">
        <v>220</v>
      </c>
      <c r="C108" s="63"/>
      <c r="D108" s="75">
        <f>D109</f>
        <v>16518.099999999999</v>
      </c>
      <c r="E108" s="75">
        <f t="shared" ref="E108:F109" si="31">E109</f>
        <v>16518.099999999999</v>
      </c>
      <c r="F108" s="75">
        <f t="shared" si="31"/>
        <v>17130.7</v>
      </c>
    </row>
    <row r="109" spans="1:6" s="31" customFormat="1" ht="31.2" x14ac:dyDescent="0.3">
      <c r="A109" s="34" t="s">
        <v>218</v>
      </c>
      <c r="B109" s="63" t="s">
        <v>221</v>
      </c>
      <c r="C109" s="63"/>
      <c r="D109" s="75">
        <f>D110</f>
        <v>16518.099999999999</v>
      </c>
      <c r="E109" s="75">
        <f t="shared" si="31"/>
        <v>16518.099999999999</v>
      </c>
      <c r="F109" s="75">
        <f t="shared" si="31"/>
        <v>17130.7</v>
      </c>
    </row>
    <row r="110" spans="1:6" s="31" customFormat="1" ht="31.2" x14ac:dyDescent="0.3">
      <c r="A110" s="34" t="s">
        <v>219</v>
      </c>
      <c r="B110" s="63" t="s">
        <v>222</v>
      </c>
      <c r="C110" s="63"/>
      <c r="D110" s="75">
        <f>D111+D113</f>
        <v>16518.099999999999</v>
      </c>
      <c r="E110" s="75">
        <f t="shared" ref="E110:F110" si="32">E111+E113</f>
        <v>16518.099999999999</v>
      </c>
      <c r="F110" s="75">
        <f t="shared" si="32"/>
        <v>17130.7</v>
      </c>
    </row>
    <row r="111" spans="1:6" s="31" customFormat="1" ht="62.4" x14ac:dyDescent="0.3">
      <c r="A111" s="32" t="s">
        <v>251</v>
      </c>
      <c r="B111" s="63" t="s">
        <v>222</v>
      </c>
      <c r="C111" s="8">
        <v>100</v>
      </c>
      <c r="D111" s="38">
        <f>D112</f>
        <v>16121.1</v>
      </c>
      <c r="E111" s="38">
        <f t="shared" ref="E111:F111" si="33">E112</f>
        <v>16121.1</v>
      </c>
      <c r="F111" s="38">
        <f t="shared" si="33"/>
        <v>16733.7</v>
      </c>
    </row>
    <row r="112" spans="1:6" s="31" customFormat="1" x14ac:dyDescent="0.3">
      <c r="A112" s="10" t="s">
        <v>33</v>
      </c>
      <c r="B112" s="63" t="s">
        <v>222</v>
      </c>
      <c r="C112" s="8">
        <v>110</v>
      </c>
      <c r="D112" s="9">
        <v>16121.1</v>
      </c>
      <c r="E112" s="9">
        <v>16121.1</v>
      </c>
      <c r="F112" s="9">
        <v>16733.7</v>
      </c>
    </row>
    <row r="113" spans="1:6" s="31" customFormat="1" ht="31.2" x14ac:dyDescent="0.3">
      <c r="A113" s="10" t="s">
        <v>12</v>
      </c>
      <c r="B113" s="63" t="s">
        <v>222</v>
      </c>
      <c r="C113" s="8">
        <v>200</v>
      </c>
      <c r="D113" s="9">
        <f>D114</f>
        <v>397</v>
      </c>
      <c r="E113" s="9">
        <f t="shared" ref="E113:F113" si="34">E114</f>
        <v>397</v>
      </c>
      <c r="F113" s="9">
        <f t="shared" si="34"/>
        <v>397</v>
      </c>
    </row>
    <row r="114" spans="1:6" s="31" customFormat="1" ht="31.2" x14ac:dyDescent="0.3">
      <c r="A114" s="10" t="s">
        <v>13</v>
      </c>
      <c r="B114" s="63" t="s">
        <v>222</v>
      </c>
      <c r="C114" s="8">
        <v>240</v>
      </c>
      <c r="D114" s="9">
        <v>397</v>
      </c>
      <c r="E114" s="9">
        <v>397</v>
      </c>
      <c r="F114" s="9">
        <v>397</v>
      </c>
    </row>
    <row r="115" spans="1:6" s="29" customFormat="1" ht="31.2" x14ac:dyDescent="0.3">
      <c r="A115" s="84" t="s">
        <v>25</v>
      </c>
      <c r="B115" s="17" t="s">
        <v>26</v>
      </c>
      <c r="C115" s="27"/>
      <c r="D115" s="85">
        <f t="shared" ref="D115:E118" si="35">D116</f>
        <v>30</v>
      </c>
      <c r="E115" s="19">
        <f t="shared" si="35"/>
        <v>30</v>
      </c>
      <c r="F115" s="19">
        <f>F116</f>
        <v>30</v>
      </c>
    </row>
    <row r="116" spans="1:6" s="31" customFormat="1" ht="31.2" x14ac:dyDescent="0.3">
      <c r="A116" s="10" t="s">
        <v>27</v>
      </c>
      <c r="B116" s="8" t="s">
        <v>28</v>
      </c>
      <c r="C116" s="8"/>
      <c r="D116" s="30">
        <f t="shared" si="35"/>
        <v>30</v>
      </c>
      <c r="E116" s="30">
        <f t="shared" si="35"/>
        <v>30</v>
      </c>
      <c r="F116" s="30">
        <f>F117</f>
        <v>30</v>
      </c>
    </row>
    <row r="117" spans="1:6" s="31" customFormat="1" ht="31.2" x14ac:dyDescent="0.3">
      <c r="A117" s="10" t="s">
        <v>135</v>
      </c>
      <c r="B117" s="8" t="s">
        <v>167</v>
      </c>
      <c r="C117" s="8"/>
      <c r="D117" s="13">
        <f t="shared" si="35"/>
        <v>30</v>
      </c>
      <c r="E117" s="13">
        <f t="shared" si="35"/>
        <v>30</v>
      </c>
      <c r="F117" s="13">
        <f>F118</f>
        <v>30</v>
      </c>
    </row>
    <row r="118" spans="1:6" s="31" customFormat="1" ht="31.2" x14ac:dyDescent="0.3">
      <c r="A118" s="10" t="s">
        <v>99</v>
      </c>
      <c r="B118" s="8" t="s">
        <v>167</v>
      </c>
      <c r="C118" s="8">
        <v>600</v>
      </c>
      <c r="D118" s="13">
        <f t="shared" si="35"/>
        <v>30</v>
      </c>
      <c r="E118" s="13">
        <f t="shared" si="35"/>
        <v>30</v>
      </c>
      <c r="F118" s="13">
        <f>F119</f>
        <v>30</v>
      </c>
    </row>
    <row r="119" spans="1:6" s="31" customFormat="1" x14ac:dyDescent="0.3">
      <c r="A119" s="10" t="s">
        <v>16</v>
      </c>
      <c r="B119" s="8" t="s">
        <v>167</v>
      </c>
      <c r="C119" s="8">
        <v>610</v>
      </c>
      <c r="D119" s="12">
        <v>30</v>
      </c>
      <c r="E119" s="12">
        <v>30</v>
      </c>
      <c r="F119" s="13">
        <v>30</v>
      </c>
    </row>
    <row r="120" spans="1:6" s="31" customFormat="1" x14ac:dyDescent="0.3">
      <c r="A120" s="77" t="s">
        <v>153</v>
      </c>
      <c r="B120" s="18" t="s">
        <v>157</v>
      </c>
      <c r="C120" s="18"/>
      <c r="D120" s="74">
        <f t="shared" ref="D120:F128" si="36">D121</f>
        <v>200</v>
      </c>
      <c r="E120" s="74">
        <f t="shared" si="36"/>
        <v>200</v>
      </c>
      <c r="F120" s="74">
        <f t="shared" si="36"/>
        <v>200</v>
      </c>
    </row>
    <row r="121" spans="1:6" s="31" customFormat="1" ht="17.25" customHeight="1" x14ac:dyDescent="0.3">
      <c r="A121" s="10" t="s">
        <v>201</v>
      </c>
      <c r="B121" s="8" t="s">
        <v>158</v>
      </c>
      <c r="C121" s="8"/>
      <c r="D121" s="9">
        <f t="shared" si="36"/>
        <v>200</v>
      </c>
      <c r="E121" s="9">
        <f t="shared" si="36"/>
        <v>200</v>
      </c>
      <c r="F121" s="9">
        <f t="shared" si="36"/>
        <v>200</v>
      </c>
    </row>
    <row r="122" spans="1:6" s="31" customFormat="1" x14ac:dyDescent="0.3">
      <c r="A122" s="10" t="s">
        <v>202</v>
      </c>
      <c r="B122" s="8" t="s">
        <v>159</v>
      </c>
      <c r="C122" s="8"/>
      <c r="D122" s="9">
        <f t="shared" si="36"/>
        <v>200</v>
      </c>
      <c r="E122" s="9">
        <f t="shared" si="36"/>
        <v>200</v>
      </c>
      <c r="F122" s="9">
        <f t="shared" si="36"/>
        <v>200</v>
      </c>
    </row>
    <row r="123" spans="1:6" s="31" customFormat="1" ht="31.2" x14ac:dyDescent="0.3">
      <c r="A123" s="10" t="s">
        <v>12</v>
      </c>
      <c r="B123" s="8" t="s">
        <v>159</v>
      </c>
      <c r="C123" s="8">
        <v>200</v>
      </c>
      <c r="D123" s="9">
        <f t="shared" si="36"/>
        <v>200</v>
      </c>
      <c r="E123" s="9">
        <f t="shared" si="36"/>
        <v>200</v>
      </c>
      <c r="F123" s="9">
        <f t="shared" si="36"/>
        <v>200</v>
      </c>
    </row>
    <row r="124" spans="1:6" s="31" customFormat="1" ht="31.2" x14ac:dyDescent="0.3">
      <c r="A124" s="10" t="s">
        <v>13</v>
      </c>
      <c r="B124" s="8" t="s">
        <v>159</v>
      </c>
      <c r="C124" s="8">
        <v>240</v>
      </c>
      <c r="D124" s="9">
        <v>200</v>
      </c>
      <c r="E124" s="15">
        <v>200</v>
      </c>
      <c r="F124" s="15">
        <v>200</v>
      </c>
    </row>
    <row r="125" spans="1:6" s="31" customFormat="1" ht="31.2" x14ac:dyDescent="0.3">
      <c r="A125" s="77" t="s">
        <v>154</v>
      </c>
      <c r="B125" s="18" t="s">
        <v>160</v>
      </c>
      <c r="C125" s="18"/>
      <c r="D125" s="74">
        <f t="shared" si="36"/>
        <v>20</v>
      </c>
      <c r="E125" s="74">
        <f t="shared" si="36"/>
        <v>20</v>
      </c>
      <c r="F125" s="74">
        <f t="shared" si="36"/>
        <v>20</v>
      </c>
    </row>
    <row r="126" spans="1:6" s="31" customFormat="1" x14ac:dyDescent="0.3">
      <c r="A126" s="10" t="s">
        <v>155</v>
      </c>
      <c r="B126" s="8" t="s">
        <v>161</v>
      </c>
      <c r="C126" s="8"/>
      <c r="D126" s="9">
        <f t="shared" si="36"/>
        <v>20</v>
      </c>
      <c r="E126" s="9">
        <f t="shared" si="36"/>
        <v>20</v>
      </c>
      <c r="F126" s="9">
        <f t="shared" si="36"/>
        <v>20</v>
      </c>
    </row>
    <row r="127" spans="1:6" s="31" customFormat="1" ht="31.2" x14ac:dyDescent="0.3">
      <c r="A127" s="10" t="s">
        <v>156</v>
      </c>
      <c r="B127" s="8" t="s">
        <v>162</v>
      </c>
      <c r="C127" s="8"/>
      <c r="D127" s="9">
        <f t="shared" si="36"/>
        <v>20</v>
      </c>
      <c r="E127" s="9">
        <f t="shared" si="36"/>
        <v>20</v>
      </c>
      <c r="F127" s="9">
        <f t="shared" si="36"/>
        <v>20</v>
      </c>
    </row>
    <row r="128" spans="1:6" s="31" customFormat="1" ht="31.2" x14ac:dyDescent="0.3">
      <c r="A128" s="10" t="s">
        <v>12</v>
      </c>
      <c r="B128" s="8" t="s">
        <v>162</v>
      </c>
      <c r="C128" s="8">
        <v>200</v>
      </c>
      <c r="D128" s="9">
        <f t="shared" si="36"/>
        <v>20</v>
      </c>
      <c r="E128" s="9">
        <f t="shared" si="36"/>
        <v>20</v>
      </c>
      <c r="F128" s="9">
        <f t="shared" si="36"/>
        <v>20</v>
      </c>
    </row>
    <row r="129" spans="1:6" s="31" customFormat="1" ht="31.2" x14ac:dyDescent="0.3">
      <c r="A129" s="10" t="s">
        <v>13</v>
      </c>
      <c r="B129" s="8" t="s">
        <v>162</v>
      </c>
      <c r="C129" s="8">
        <v>240</v>
      </c>
      <c r="D129" s="9">
        <v>20</v>
      </c>
      <c r="E129" s="15">
        <v>20</v>
      </c>
      <c r="F129" s="15">
        <v>20</v>
      </c>
    </row>
    <row r="130" spans="1:6" s="31" customFormat="1" ht="31.2" x14ac:dyDescent="0.3">
      <c r="A130" s="77" t="s">
        <v>199</v>
      </c>
      <c r="B130" s="18" t="s">
        <v>170</v>
      </c>
      <c r="C130" s="18"/>
      <c r="D130" s="74">
        <f t="shared" ref="D130:F130" si="37">D131</f>
        <v>27045.100000000002</v>
      </c>
      <c r="E130" s="74">
        <f t="shared" si="37"/>
        <v>200</v>
      </c>
      <c r="F130" s="74">
        <f t="shared" si="37"/>
        <v>20</v>
      </c>
    </row>
    <row r="131" spans="1:6" s="31" customFormat="1" x14ac:dyDescent="0.3">
      <c r="A131" s="10" t="s">
        <v>168</v>
      </c>
      <c r="B131" s="8" t="s">
        <v>171</v>
      </c>
      <c r="C131" s="8"/>
      <c r="D131" s="9">
        <f>D138+D132+D135</f>
        <v>27045.100000000002</v>
      </c>
      <c r="E131" s="9">
        <f>E138</f>
        <v>200</v>
      </c>
      <c r="F131" s="9">
        <f>F138</f>
        <v>20</v>
      </c>
    </row>
    <row r="132" spans="1:6" s="31" customFormat="1" ht="31.2" x14ac:dyDescent="0.3">
      <c r="A132" s="57" t="s">
        <v>338</v>
      </c>
      <c r="B132" s="8" t="s">
        <v>337</v>
      </c>
      <c r="C132" s="8"/>
      <c r="D132" s="13">
        <f>D133</f>
        <v>24671.7</v>
      </c>
      <c r="E132" s="15"/>
      <c r="F132" s="15"/>
    </row>
    <row r="133" spans="1:6" s="31" customFormat="1" ht="31.2" x14ac:dyDescent="0.3">
      <c r="A133" s="10" t="s">
        <v>12</v>
      </c>
      <c r="B133" s="8" t="s">
        <v>337</v>
      </c>
      <c r="C133" s="8">
        <v>200</v>
      </c>
      <c r="D133" s="13">
        <f>D134</f>
        <v>24671.7</v>
      </c>
      <c r="E133" s="15"/>
      <c r="F133" s="15"/>
    </row>
    <row r="134" spans="1:6" s="31" customFormat="1" ht="31.2" x14ac:dyDescent="0.3">
      <c r="A134" s="10" t="s">
        <v>13</v>
      </c>
      <c r="B134" s="8" t="s">
        <v>337</v>
      </c>
      <c r="C134" s="8">
        <v>240</v>
      </c>
      <c r="D134" s="13">
        <v>24671.7</v>
      </c>
      <c r="E134" s="15"/>
      <c r="F134" s="15"/>
    </row>
    <row r="135" spans="1:6" s="31" customFormat="1" ht="46.8" x14ac:dyDescent="0.3">
      <c r="A135" s="36" t="s">
        <v>341</v>
      </c>
      <c r="B135" s="100" t="s">
        <v>342</v>
      </c>
      <c r="C135" s="100"/>
      <c r="D135" s="101">
        <f>D136</f>
        <v>763</v>
      </c>
      <c r="E135" s="15"/>
      <c r="F135" s="15"/>
    </row>
    <row r="136" spans="1:6" s="31" customFormat="1" ht="31.2" x14ac:dyDescent="0.3">
      <c r="A136" s="36" t="s">
        <v>12</v>
      </c>
      <c r="B136" s="100" t="s">
        <v>342</v>
      </c>
      <c r="C136" s="100">
        <v>200</v>
      </c>
      <c r="D136" s="101">
        <f>D137</f>
        <v>763</v>
      </c>
      <c r="E136" s="15"/>
      <c r="F136" s="15"/>
    </row>
    <row r="137" spans="1:6" s="31" customFormat="1" ht="31.2" x14ac:dyDescent="0.3">
      <c r="A137" s="36" t="s">
        <v>13</v>
      </c>
      <c r="B137" s="100" t="s">
        <v>342</v>
      </c>
      <c r="C137" s="100">
        <v>240</v>
      </c>
      <c r="D137" s="101">
        <v>763</v>
      </c>
      <c r="E137" s="15"/>
      <c r="F137" s="15"/>
    </row>
    <row r="138" spans="1:6" s="31" customFormat="1" ht="31.2" x14ac:dyDescent="0.3">
      <c r="A138" s="10" t="s">
        <v>169</v>
      </c>
      <c r="B138" s="8" t="s">
        <v>172</v>
      </c>
      <c r="C138" s="8"/>
      <c r="D138" s="9">
        <f>D139</f>
        <v>1610.4</v>
      </c>
      <c r="E138" s="9">
        <f>E139</f>
        <v>200</v>
      </c>
      <c r="F138" s="9">
        <f>F139</f>
        <v>20</v>
      </c>
    </row>
    <row r="139" spans="1:6" s="31" customFormat="1" ht="31.2" x14ac:dyDescent="0.3">
      <c r="A139" s="10" t="s">
        <v>12</v>
      </c>
      <c r="B139" s="8" t="s">
        <v>172</v>
      </c>
      <c r="C139" s="8">
        <v>200</v>
      </c>
      <c r="D139" s="9">
        <f>D140</f>
        <v>1610.4</v>
      </c>
      <c r="E139" s="9">
        <f>E140</f>
        <v>200</v>
      </c>
      <c r="F139" s="9">
        <f>F140</f>
        <v>20</v>
      </c>
    </row>
    <row r="140" spans="1:6" s="31" customFormat="1" ht="31.2" x14ac:dyDescent="0.3">
      <c r="A140" s="10" t="s">
        <v>13</v>
      </c>
      <c r="B140" s="8" t="s">
        <v>172</v>
      </c>
      <c r="C140" s="8">
        <v>240</v>
      </c>
      <c r="D140" s="9">
        <v>1610.4</v>
      </c>
      <c r="E140" s="15">
        <v>200</v>
      </c>
      <c r="F140" s="15">
        <v>20</v>
      </c>
    </row>
    <row r="141" spans="1:6" s="29" customFormat="1" ht="46.8" x14ac:dyDescent="0.3">
      <c r="A141" s="16" t="s">
        <v>175</v>
      </c>
      <c r="B141" s="18" t="s">
        <v>178</v>
      </c>
      <c r="C141" s="18"/>
      <c r="D141" s="78">
        <f>D142</f>
        <v>30</v>
      </c>
      <c r="E141" s="78">
        <f t="shared" ref="E141:F144" si="38">E142</f>
        <v>30</v>
      </c>
      <c r="F141" s="78">
        <f t="shared" si="38"/>
        <v>4530</v>
      </c>
    </row>
    <row r="142" spans="1:6" s="31" customFormat="1" ht="31.2" x14ac:dyDescent="0.3">
      <c r="A142" s="10" t="s">
        <v>176</v>
      </c>
      <c r="B142" s="8" t="s">
        <v>179</v>
      </c>
      <c r="C142" s="8"/>
      <c r="D142" s="11">
        <f>D143+D146</f>
        <v>30</v>
      </c>
      <c r="E142" s="11">
        <f>E143+E146</f>
        <v>30</v>
      </c>
      <c r="F142" s="11">
        <f>F143+F146</f>
        <v>4530</v>
      </c>
    </row>
    <row r="143" spans="1:6" s="31" customFormat="1" ht="31.2" x14ac:dyDescent="0.3">
      <c r="A143" s="10" t="s">
        <v>177</v>
      </c>
      <c r="B143" s="8" t="s">
        <v>180</v>
      </c>
      <c r="C143" s="8"/>
      <c r="D143" s="11">
        <f>D144</f>
        <v>30</v>
      </c>
      <c r="E143" s="11">
        <f t="shared" si="38"/>
        <v>30</v>
      </c>
      <c r="F143" s="11">
        <f t="shared" si="38"/>
        <v>30</v>
      </c>
    </row>
    <row r="144" spans="1:6" s="31" customFormat="1" ht="31.2" x14ac:dyDescent="0.3">
      <c r="A144" s="10" t="s">
        <v>12</v>
      </c>
      <c r="B144" s="8" t="s">
        <v>180</v>
      </c>
      <c r="C144" s="8">
        <v>200</v>
      </c>
      <c r="D144" s="11">
        <f>D145</f>
        <v>30</v>
      </c>
      <c r="E144" s="11">
        <f t="shared" si="38"/>
        <v>30</v>
      </c>
      <c r="F144" s="11">
        <f t="shared" si="38"/>
        <v>30</v>
      </c>
    </row>
    <row r="145" spans="1:12" s="80" customFormat="1" ht="31.2" x14ac:dyDescent="0.3">
      <c r="A145" s="10" t="s">
        <v>13</v>
      </c>
      <c r="B145" s="8" t="s">
        <v>180</v>
      </c>
      <c r="C145" s="8">
        <v>240</v>
      </c>
      <c r="D145" s="11">
        <v>30</v>
      </c>
      <c r="E145" s="11">
        <v>30</v>
      </c>
      <c r="F145" s="11">
        <v>30</v>
      </c>
    </row>
    <row r="146" spans="1:12" s="31" customFormat="1" ht="31.2" x14ac:dyDescent="0.3">
      <c r="A146" s="82" t="s">
        <v>210</v>
      </c>
      <c r="B146" s="8" t="s">
        <v>213</v>
      </c>
      <c r="C146" s="8"/>
      <c r="D146" s="9">
        <f>D147</f>
        <v>0</v>
      </c>
      <c r="E146" s="9">
        <f t="shared" ref="E146:F147" si="39">E147</f>
        <v>0</v>
      </c>
      <c r="F146" s="9">
        <f t="shared" si="39"/>
        <v>4500</v>
      </c>
    </row>
    <row r="147" spans="1:12" s="31" customFormat="1" ht="31.2" x14ac:dyDescent="0.3">
      <c r="A147" s="32" t="s">
        <v>245</v>
      </c>
      <c r="B147" s="8" t="s">
        <v>213</v>
      </c>
      <c r="C147" s="8">
        <v>600</v>
      </c>
      <c r="D147" s="9">
        <f>D148</f>
        <v>0</v>
      </c>
      <c r="E147" s="9">
        <f t="shared" si="39"/>
        <v>0</v>
      </c>
      <c r="F147" s="9">
        <f t="shared" si="39"/>
        <v>4500</v>
      </c>
    </row>
    <row r="148" spans="1:12" s="31" customFormat="1" x14ac:dyDescent="0.3">
      <c r="A148" s="32" t="s">
        <v>16</v>
      </c>
      <c r="B148" s="8" t="s">
        <v>213</v>
      </c>
      <c r="C148" s="8">
        <v>610</v>
      </c>
      <c r="D148" s="9">
        <v>0</v>
      </c>
      <c r="E148" s="9">
        <v>0</v>
      </c>
      <c r="F148" s="9">
        <v>4500</v>
      </c>
    </row>
    <row r="149" spans="1:12" s="31" customFormat="1" ht="63" customHeight="1" x14ac:dyDescent="0.3">
      <c r="A149" s="16" t="s">
        <v>196</v>
      </c>
      <c r="B149" s="18" t="s">
        <v>120</v>
      </c>
      <c r="C149" s="41"/>
      <c r="D149" s="46">
        <f t="shared" ref="D149:F152" si="40">D150</f>
        <v>329.2</v>
      </c>
      <c r="E149" s="46">
        <f t="shared" si="40"/>
        <v>329.2</v>
      </c>
      <c r="F149" s="28">
        <f t="shared" si="40"/>
        <v>329.2</v>
      </c>
    </row>
    <row r="150" spans="1:12" s="31" customFormat="1" ht="31.2" x14ac:dyDescent="0.3">
      <c r="A150" s="10" t="s">
        <v>118</v>
      </c>
      <c r="B150" s="8" t="s">
        <v>121</v>
      </c>
      <c r="C150" s="42"/>
      <c r="D150" s="43">
        <f t="shared" si="40"/>
        <v>329.2</v>
      </c>
      <c r="E150" s="43">
        <f t="shared" si="40"/>
        <v>329.2</v>
      </c>
      <c r="F150" s="30">
        <f t="shared" si="40"/>
        <v>329.2</v>
      </c>
    </row>
    <row r="151" spans="1:12" s="31" customFormat="1" ht="46.8" x14ac:dyDescent="0.3">
      <c r="A151" s="37" t="s">
        <v>119</v>
      </c>
      <c r="B151" s="42" t="s">
        <v>122</v>
      </c>
      <c r="C151" s="42"/>
      <c r="D151" s="43">
        <f t="shared" si="40"/>
        <v>329.2</v>
      </c>
      <c r="E151" s="43">
        <f t="shared" si="40"/>
        <v>329.2</v>
      </c>
      <c r="F151" s="30">
        <f t="shared" si="40"/>
        <v>329.2</v>
      </c>
    </row>
    <row r="152" spans="1:12" s="31" customFormat="1" ht="31.2" x14ac:dyDescent="0.3">
      <c r="A152" s="47" t="s">
        <v>12</v>
      </c>
      <c r="B152" s="42" t="s">
        <v>122</v>
      </c>
      <c r="C152" s="42">
        <v>200</v>
      </c>
      <c r="D152" s="43">
        <f t="shared" si="40"/>
        <v>329.2</v>
      </c>
      <c r="E152" s="43">
        <f t="shared" si="40"/>
        <v>329.2</v>
      </c>
      <c r="F152" s="30">
        <f t="shared" si="40"/>
        <v>329.2</v>
      </c>
    </row>
    <row r="153" spans="1:12" s="31" customFormat="1" ht="31.2" x14ac:dyDescent="0.3">
      <c r="A153" s="47" t="s">
        <v>13</v>
      </c>
      <c r="B153" s="42" t="s">
        <v>122</v>
      </c>
      <c r="C153" s="42">
        <v>240</v>
      </c>
      <c r="D153" s="43">
        <v>329.2</v>
      </c>
      <c r="E153" s="43">
        <v>329.2</v>
      </c>
      <c r="F153" s="30">
        <v>329.2</v>
      </c>
    </row>
    <row r="154" spans="1:12" s="29" customFormat="1" ht="46.8" x14ac:dyDescent="0.3">
      <c r="A154" s="48" t="s">
        <v>197</v>
      </c>
      <c r="B154" s="41" t="s">
        <v>44</v>
      </c>
      <c r="C154" s="41"/>
      <c r="D154" s="28">
        <f t="shared" ref="D154:F156" si="41">D155</f>
        <v>100</v>
      </c>
      <c r="E154" s="28">
        <f t="shared" si="41"/>
        <v>100</v>
      </c>
      <c r="F154" s="28">
        <f t="shared" si="41"/>
        <v>100</v>
      </c>
    </row>
    <row r="155" spans="1:12" s="31" customFormat="1" x14ac:dyDescent="0.3">
      <c r="A155" s="32" t="s">
        <v>45</v>
      </c>
      <c r="B155" s="42" t="s">
        <v>46</v>
      </c>
      <c r="C155" s="42"/>
      <c r="D155" s="30">
        <f t="shared" si="41"/>
        <v>100</v>
      </c>
      <c r="E155" s="30">
        <f t="shared" si="41"/>
        <v>100</v>
      </c>
      <c r="F155" s="30">
        <f>F156</f>
        <v>100</v>
      </c>
    </row>
    <row r="156" spans="1:12" s="31" customFormat="1" ht="31.2" x14ac:dyDescent="0.3">
      <c r="A156" s="32" t="s">
        <v>94</v>
      </c>
      <c r="B156" s="42" t="s">
        <v>47</v>
      </c>
      <c r="C156" s="42"/>
      <c r="D156" s="30">
        <f>D157</f>
        <v>100</v>
      </c>
      <c r="E156" s="30">
        <f t="shared" si="41"/>
        <v>100</v>
      </c>
      <c r="F156" s="30">
        <f t="shared" si="41"/>
        <v>100</v>
      </c>
    </row>
    <row r="157" spans="1:12" s="31" customFormat="1" ht="31.2" x14ac:dyDescent="0.3">
      <c r="A157" s="47" t="s">
        <v>12</v>
      </c>
      <c r="B157" s="42" t="s">
        <v>47</v>
      </c>
      <c r="C157" s="42">
        <v>200</v>
      </c>
      <c r="D157" s="30">
        <f t="shared" ref="D157:E157" si="42">D158</f>
        <v>100</v>
      </c>
      <c r="E157" s="30">
        <f t="shared" si="42"/>
        <v>100</v>
      </c>
      <c r="F157" s="30">
        <f>F158</f>
        <v>100</v>
      </c>
    </row>
    <row r="158" spans="1:12" s="31" customFormat="1" ht="31.2" x14ac:dyDescent="0.3">
      <c r="A158" s="47" t="s">
        <v>13</v>
      </c>
      <c r="B158" s="42" t="s">
        <v>47</v>
      </c>
      <c r="C158" s="42">
        <v>240</v>
      </c>
      <c r="D158" s="43">
        <v>100</v>
      </c>
      <c r="E158" s="43">
        <v>100</v>
      </c>
      <c r="F158" s="30">
        <v>100</v>
      </c>
    </row>
    <row r="159" spans="1:12" s="29" customFormat="1" ht="46.8" x14ac:dyDescent="0.3">
      <c r="A159" s="16" t="s">
        <v>193</v>
      </c>
      <c r="B159" s="18" t="s">
        <v>59</v>
      </c>
      <c r="C159" s="18"/>
      <c r="D159" s="28">
        <f t="shared" ref="D159:F162" si="43">D160</f>
        <v>6733.2999999999993</v>
      </c>
      <c r="E159" s="28">
        <f t="shared" si="43"/>
        <v>6454.7</v>
      </c>
      <c r="F159" s="28">
        <f>F160</f>
        <v>6464.5</v>
      </c>
      <c r="J159" s="52"/>
      <c r="K159" s="52"/>
      <c r="L159" s="52"/>
    </row>
    <row r="160" spans="1:12" s="31" customFormat="1" ht="46.8" x14ac:dyDescent="0.3">
      <c r="A160" s="10" t="s">
        <v>92</v>
      </c>
      <c r="B160" s="8" t="s">
        <v>60</v>
      </c>
      <c r="C160" s="8"/>
      <c r="D160" s="30">
        <f>D161</f>
        <v>6733.2999999999993</v>
      </c>
      <c r="E160" s="30">
        <f t="shared" si="43"/>
        <v>6454.7</v>
      </c>
      <c r="F160" s="30">
        <f t="shared" si="43"/>
        <v>6464.5</v>
      </c>
    </row>
    <row r="161" spans="1:6" s="31" customFormat="1" ht="31.2" x14ac:dyDescent="0.3">
      <c r="A161" s="10" t="s">
        <v>93</v>
      </c>
      <c r="B161" s="8" t="s">
        <v>61</v>
      </c>
      <c r="C161" s="8"/>
      <c r="D161" s="30">
        <f t="shared" si="43"/>
        <v>6733.2999999999993</v>
      </c>
      <c r="E161" s="30">
        <f t="shared" si="43"/>
        <v>6454.7</v>
      </c>
      <c r="F161" s="30">
        <f>F162</f>
        <v>6464.5</v>
      </c>
    </row>
    <row r="162" spans="1:6" s="31" customFormat="1" ht="31.2" x14ac:dyDescent="0.3">
      <c r="A162" s="32" t="s">
        <v>12</v>
      </c>
      <c r="B162" s="8" t="s">
        <v>61</v>
      </c>
      <c r="C162" s="8">
        <v>200</v>
      </c>
      <c r="D162" s="30">
        <f t="shared" si="43"/>
        <v>6733.2999999999993</v>
      </c>
      <c r="E162" s="30">
        <f t="shared" si="43"/>
        <v>6454.7</v>
      </c>
      <c r="F162" s="30">
        <f>F163</f>
        <v>6464.5</v>
      </c>
    </row>
    <row r="163" spans="1:6" s="80" customFormat="1" ht="31.2" x14ac:dyDescent="0.3">
      <c r="A163" s="32" t="s">
        <v>13</v>
      </c>
      <c r="B163" s="8" t="s">
        <v>61</v>
      </c>
      <c r="C163" s="8">
        <v>240</v>
      </c>
      <c r="D163" s="12">
        <f>1314.4+300+5118.9</f>
        <v>6733.2999999999993</v>
      </c>
      <c r="E163" s="12">
        <f>1335.8+5118.9</f>
        <v>6454.7</v>
      </c>
      <c r="F163" s="30">
        <f>1343.9+5120.6</f>
        <v>6464.5</v>
      </c>
    </row>
    <row r="164" spans="1:6" s="80" customFormat="1" ht="62.4" x14ac:dyDescent="0.3">
      <c r="A164" s="16" t="s">
        <v>266</v>
      </c>
      <c r="B164" s="18" t="s">
        <v>269</v>
      </c>
      <c r="C164" s="18"/>
      <c r="D164" s="19">
        <f>D165</f>
        <v>15</v>
      </c>
      <c r="E164" s="19">
        <f t="shared" ref="E164:F167" si="44">E165</f>
        <v>15</v>
      </c>
      <c r="F164" s="19">
        <f t="shared" si="44"/>
        <v>15</v>
      </c>
    </row>
    <row r="165" spans="1:6" s="80" customFormat="1" ht="46.8" x14ac:dyDescent="0.3">
      <c r="A165" s="10" t="s">
        <v>267</v>
      </c>
      <c r="B165" s="8" t="s">
        <v>270</v>
      </c>
      <c r="C165" s="8"/>
      <c r="D165" s="13">
        <f>D166</f>
        <v>15</v>
      </c>
      <c r="E165" s="13">
        <f t="shared" si="44"/>
        <v>15</v>
      </c>
      <c r="F165" s="13">
        <f t="shared" si="44"/>
        <v>15</v>
      </c>
    </row>
    <row r="166" spans="1:6" s="80" customFormat="1" ht="46.8" x14ac:dyDescent="0.3">
      <c r="A166" s="10" t="s">
        <v>268</v>
      </c>
      <c r="B166" s="8" t="s">
        <v>271</v>
      </c>
      <c r="C166" s="8"/>
      <c r="D166" s="13">
        <f>D167</f>
        <v>15</v>
      </c>
      <c r="E166" s="13">
        <f t="shared" si="44"/>
        <v>15</v>
      </c>
      <c r="F166" s="13">
        <f t="shared" si="44"/>
        <v>15</v>
      </c>
    </row>
    <row r="167" spans="1:6" s="80" customFormat="1" ht="31.2" x14ac:dyDescent="0.3">
      <c r="A167" s="10" t="s">
        <v>12</v>
      </c>
      <c r="B167" s="8" t="s">
        <v>271</v>
      </c>
      <c r="C167" s="8">
        <v>200</v>
      </c>
      <c r="D167" s="13">
        <f>D168</f>
        <v>15</v>
      </c>
      <c r="E167" s="13">
        <f t="shared" si="44"/>
        <v>15</v>
      </c>
      <c r="F167" s="13">
        <f t="shared" si="44"/>
        <v>15</v>
      </c>
    </row>
    <row r="168" spans="1:6" s="80" customFormat="1" ht="31.2" x14ac:dyDescent="0.3">
      <c r="A168" s="10" t="s">
        <v>13</v>
      </c>
      <c r="B168" s="8" t="s">
        <v>271</v>
      </c>
      <c r="C168" s="8">
        <v>240</v>
      </c>
      <c r="D168" s="13">
        <v>15</v>
      </c>
      <c r="E168" s="13">
        <v>15</v>
      </c>
      <c r="F168" s="13">
        <v>15</v>
      </c>
    </row>
    <row r="169" spans="1:6" s="29" customFormat="1" ht="31.2" x14ac:dyDescent="0.3">
      <c r="A169" s="53" t="s">
        <v>192</v>
      </c>
      <c r="B169" s="18" t="s">
        <v>115</v>
      </c>
      <c r="C169" s="18"/>
      <c r="D169" s="54">
        <f t="shared" ref="D169:F170" si="45">D170</f>
        <v>100</v>
      </c>
      <c r="E169" s="54">
        <f t="shared" si="45"/>
        <v>100</v>
      </c>
      <c r="F169" s="54">
        <f t="shared" si="45"/>
        <v>100</v>
      </c>
    </row>
    <row r="170" spans="1:6" s="31" customFormat="1" x14ac:dyDescent="0.3">
      <c r="A170" s="55" t="s">
        <v>252</v>
      </c>
      <c r="B170" s="8" t="s">
        <v>116</v>
      </c>
      <c r="C170" s="8"/>
      <c r="D170" s="12">
        <f>D171</f>
        <v>100</v>
      </c>
      <c r="E170" s="12">
        <f t="shared" si="45"/>
        <v>100</v>
      </c>
      <c r="F170" s="12">
        <f t="shared" si="45"/>
        <v>100</v>
      </c>
    </row>
    <row r="171" spans="1:6" s="31" customFormat="1" ht="31.2" x14ac:dyDescent="0.3">
      <c r="A171" s="55" t="s">
        <v>182</v>
      </c>
      <c r="B171" s="8" t="s">
        <v>181</v>
      </c>
      <c r="C171" s="20"/>
      <c r="D171" s="12">
        <f>D172</f>
        <v>100</v>
      </c>
      <c r="E171" s="12">
        <f t="shared" ref="E171:F171" si="46">E172</f>
        <v>100</v>
      </c>
      <c r="F171" s="12">
        <f t="shared" si="46"/>
        <v>100</v>
      </c>
    </row>
    <row r="172" spans="1:6" s="31" customFormat="1" ht="31.2" x14ac:dyDescent="0.3">
      <c r="A172" s="32" t="s">
        <v>12</v>
      </c>
      <c r="B172" s="8" t="s">
        <v>181</v>
      </c>
      <c r="C172" s="20">
        <v>200</v>
      </c>
      <c r="D172" s="12">
        <f>D173</f>
        <v>100</v>
      </c>
      <c r="E172" s="12">
        <f t="shared" ref="E172:F172" si="47">E173</f>
        <v>100</v>
      </c>
      <c r="F172" s="12">
        <f t="shared" si="47"/>
        <v>100</v>
      </c>
    </row>
    <row r="173" spans="1:6" s="31" customFormat="1" ht="31.2" x14ac:dyDescent="0.3">
      <c r="A173" s="32" t="s">
        <v>13</v>
      </c>
      <c r="B173" s="8" t="s">
        <v>181</v>
      </c>
      <c r="C173" s="20">
        <v>240</v>
      </c>
      <c r="D173" s="12">
        <v>100</v>
      </c>
      <c r="E173" s="12">
        <v>100</v>
      </c>
      <c r="F173" s="12">
        <v>100</v>
      </c>
    </row>
    <row r="174" spans="1:6" s="31" customFormat="1" ht="46.8" x14ac:dyDescent="0.3">
      <c r="A174" s="56" t="s">
        <v>200</v>
      </c>
      <c r="B174" s="18" t="s">
        <v>104</v>
      </c>
      <c r="C174" s="8"/>
      <c r="D174" s="28">
        <f t="shared" ref="D174:F177" si="48">D175</f>
        <v>12794.8</v>
      </c>
      <c r="E174" s="28">
        <f t="shared" si="48"/>
        <v>9210</v>
      </c>
      <c r="F174" s="28">
        <f>F175</f>
        <v>8612.2000000000007</v>
      </c>
    </row>
    <row r="175" spans="1:6" s="31" customFormat="1" ht="31.2" x14ac:dyDescent="0.3">
      <c r="A175" s="10" t="s">
        <v>203</v>
      </c>
      <c r="B175" s="8" t="s">
        <v>105</v>
      </c>
      <c r="C175" s="8"/>
      <c r="D175" s="30">
        <f>D176</f>
        <v>12794.8</v>
      </c>
      <c r="E175" s="30">
        <f t="shared" si="48"/>
        <v>9210</v>
      </c>
      <c r="F175" s="30">
        <f t="shared" si="48"/>
        <v>8612.2000000000007</v>
      </c>
    </row>
    <row r="176" spans="1:6" s="31" customFormat="1" ht="31.2" x14ac:dyDescent="0.3">
      <c r="A176" s="37" t="s">
        <v>204</v>
      </c>
      <c r="B176" s="8" t="s">
        <v>106</v>
      </c>
      <c r="C176" s="8"/>
      <c r="D176" s="30">
        <f t="shared" si="48"/>
        <v>12794.8</v>
      </c>
      <c r="E176" s="30">
        <f t="shared" si="48"/>
        <v>9210</v>
      </c>
      <c r="F176" s="30">
        <f>F177</f>
        <v>8612.2000000000007</v>
      </c>
    </row>
    <row r="177" spans="1:6" s="31" customFormat="1" ht="31.2" x14ac:dyDescent="0.3">
      <c r="A177" s="32" t="s">
        <v>12</v>
      </c>
      <c r="B177" s="8" t="s">
        <v>106</v>
      </c>
      <c r="C177" s="8">
        <v>200</v>
      </c>
      <c r="D177" s="30">
        <f t="shared" si="48"/>
        <v>12794.8</v>
      </c>
      <c r="E177" s="30">
        <f t="shared" si="48"/>
        <v>9210</v>
      </c>
      <c r="F177" s="30">
        <f>F178</f>
        <v>8612.2000000000007</v>
      </c>
    </row>
    <row r="178" spans="1:6" s="31" customFormat="1" ht="31.2" x14ac:dyDescent="0.3">
      <c r="A178" s="10" t="s">
        <v>13</v>
      </c>
      <c r="B178" s="8" t="s">
        <v>106</v>
      </c>
      <c r="C178" s="20">
        <v>240</v>
      </c>
      <c r="D178" s="9">
        <f>9788.6+3006.2</f>
        <v>12794.8</v>
      </c>
      <c r="E178" s="12">
        <f>10059.6-849.6</f>
        <v>9210</v>
      </c>
      <c r="F178" s="30">
        <f>10292.1-1679.9</f>
        <v>8612.2000000000007</v>
      </c>
    </row>
    <row r="179" spans="1:6" s="31" customFormat="1" ht="46.8" x14ac:dyDescent="0.3">
      <c r="A179" s="16" t="s">
        <v>235</v>
      </c>
      <c r="B179" s="18" t="s">
        <v>238</v>
      </c>
      <c r="C179" s="27"/>
      <c r="D179" s="74">
        <f>D180</f>
        <v>34854.6</v>
      </c>
      <c r="E179" s="74">
        <f t="shared" ref="E179:F179" si="49">E180</f>
        <v>15701</v>
      </c>
      <c r="F179" s="74">
        <f t="shared" si="49"/>
        <v>12172</v>
      </c>
    </row>
    <row r="180" spans="1:6" s="31" customFormat="1" ht="46.8" x14ac:dyDescent="0.3">
      <c r="A180" s="10" t="s">
        <v>236</v>
      </c>
      <c r="B180" s="8" t="s">
        <v>239</v>
      </c>
      <c r="C180" s="20"/>
      <c r="D180" s="9">
        <f>D181</f>
        <v>34854.6</v>
      </c>
      <c r="E180" s="9">
        <f t="shared" ref="E180:F180" si="50">E181</f>
        <v>15701</v>
      </c>
      <c r="F180" s="9">
        <f t="shared" si="50"/>
        <v>12172</v>
      </c>
    </row>
    <row r="181" spans="1:6" s="31" customFormat="1" ht="46.8" x14ac:dyDescent="0.3">
      <c r="A181" s="37" t="s">
        <v>237</v>
      </c>
      <c r="B181" s="8" t="s">
        <v>240</v>
      </c>
      <c r="C181" s="20"/>
      <c r="D181" s="86">
        <f>D183</f>
        <v>34854.6</v>
      </c>
      <c r="E181" s="86">
        <f t="shared" ref="E181:F181" si="51">E183</f>
        <v>15701</v>
      </c>
      <c r="F181" s="86">
        <f t="shared" si="51"/>
        <v>12172</v>
      </c>
    </row>
    <row r="182" spans="1:6" s="31" customFormat="1" ht="31.2" x14ac:dyDescent="0.3">
      <c r="A182" s="10" t="s">
        <v>12</v>
      </c>
      <c r="B182" s="8" t="s">
        <v>240</v>
      </c>
      <c r="C182" s="20">
        <v>200</v>
      </c>
      <c r="D182" s="86">
        <f>D183</f>
        <v>34854.6</v>
      </c>
      <c r="E182" s="86">
        <f t="shared" ref="E182:F182" si="52">E183</f>
        <v>15701</v>
      </c>
      <c r="F182" s="86">
        <f t="shared" si="52"/>
        <v>12172</v>
      </c>
    </row>
    <row r="183" spans="1:6" s="31" customFormat="1" ht="31.2" x14ac:dyDescent="0.3">
      <c r="A183" s="10" t="s">
        <v>13</v>
      </c>
      <c r="B183" s="8" t="s">
        <v>240</v>
      </c>
      <c r="C183" s="20">
        <v>240</v>
      </c>
      <c r="D183" s="86">
        <f>19023+15831.6</f>
        <v>34854.6</v>
      </c>
      <c r="E183" s="12">
        <v>15701</v>
      </c>
      <c r="F183" s="30">
        <v>12172</v>
      </c>
    </row>
    <row r="184" spans="1:6" s="29" customFormat="1" x14ac:dyDescent="0.3">
      <c r="A184" s="48" t="s">
        <v>21</v>
      </c>
      <c r="B184" s="41" t="s">
        <v>34</v>
      </c>
      <c r="C184" s="41"/>
      <c r="D184" s="28">
        <f>D225+D282+D185+D192</f>
        <v>310558.20000000007</v>
      </c>
      <c r="E184" s="28">
        <f>E225+E282+E185+E192</f>
        <v>259869.2</v>
      </c>
      <c r="F184" s="28">
        <f>F225+F282+F185+F192</f>
        <v>262620.7</v>
      </c>
    </row>
    <row r="185" spans="1:6" s="31" customFormat="1" x14ac:dyDescent="0.3">
      <c r="A185" s="10" t="s">
        <v>66</v>
      </c>
      <c r="B185" s="8" t="s">
        <v>67</v>
      </c>
      <c r="C185" s="8"/>
      <c r="D185" s="30">
        <f t="shared" ref="D185:E185" si="53">D186+D189</f>
        <v>5537</v>
      </c>
      <c r="E185" s="30">
        <f t="shared" si="53"/>
        <v>6300.7</v>
      </c>
      <c r="F185" s="30">
        <f>F186+F189</f>
        <v>6795</v>
      </c>
    </row>
    <row r="186" spans="1:6" s="31" customFormat="1" x14ac:dyDescent="0.3">
      <c r="A186" s="10" t="s">
        <v>209</v>
      </c>
      <c r="B186" s="8" t="s">
        <v>68</v>
      </c>
      <c r="C186" s="8"/>
      <c r="D186" s="30">
        <f t="shared" ref="D186:E187" si="54">D187</f>
        <v>4554</v>
      </c>
      <c r="E186" s="30">
        <f t="shared" si="54"/>
        <v>5290.2</v>
      </c>
      <c r="F186" s="30">
        <f>F187</f>
        <v>5735.1</v>
      </c>
    </row>
    <row r="187" spans="1:6" s="50" customFormat="1" ht="18" x14ac:dyDescent="0.35">
      <c r="A187" s="10" t="s">
        <v>1</v>
      </c>
      <c r="B187" s="8" t="s">
        <v>68</v>
      </c>
      <c r="C187" s="8">
        <v>500</v>
      </c>
      <c r="D187" s="30">
        <f t="shared" si="54"/>
        <v>4554</v>
      </c>
      <c r="E187" s="30">
        <f t="shared" si="54"/>
        <v>5290.2</v>
      </c>
      <c r="F187" s="30">
        <f>F188</f>
        <v>5735.1</v>
      </c>
    </row>
    <row r="188" spans="1:6" s="31" customFormat="1" x14ac:dyDescent="0.3">
      <c r="A188" s="10" t="s">
        <v>17</v>
      </c>
      <c r="B188" s="8" t="s">
        <v>68</v>
      </c>
      <c r="C188" s="8">
        <v>510</v>
      </c>
      <c r="D188" s="12">
        <v>4554</v>
      </c>
      <c r="E188" s="12">
        <v>5290.2</v>
      </c>
      <c r="F188" s="30">
        <v>5735.1</v>
      </c>
    </row>
    <row r="189" spans="1:6" s="31" customFormat="1" ht="31.2" x14ac:dyDescent="0.3">
      <c r="A189" s="55" t="s">
        <v>69</v>
      </c>
      <c r="B189" s="49" t="s">
        <v>70</v>
      </c>
      <c r="C189" s="8"/>
      <c r="D189" s="30">
        <f t="shared" ref="D189:E190" si="55">D190</f>
        <v>983</v>
      </c>
      <c r="E189" s="30">
        <f t="shared" si="55"/>
        <v>1010.5</v>
      </c>
      <c r="F189" s="30">
        <f>F190</f>
        <v>1059.9000000000001</v>
      </c>
    </row>
    <row r="190" spans="1:6" s="31" customFormat="1" x14ac:dyDescent="0.3">
      <c r="A190" s="10" t="s">
        <v>1</v>
      </c>
      <c r="B190" s="49" t="s">
        <v>70</v>
      </c>
      <c r="C190" s="8">
        <v>500</v>
      </c>
      <c r="D190" s="30">
        <f t="shared" si="55"/>
        <v>983</v>
      </c>
      <c r="E190" s="30">
        <f t="shared" si="55"/>
        <v>1010.5</v>
      </c>
      <c r="F190" s="30">
        <f>F191</f>
        <v>1059.9000000000001</v>
      </c>
    </row>
    <row r="191" spans="1:6" s="31" customFormat="1" x14ac:dyDescent="0.3">
      <c r="A191" s="10" t="s">
        <v>17</v>
      </c>
      <c r="B191" s="49" t="s">
        <v>70</v>
      </c>
      <c r="C191" s="8">
        <v>510</v>
      </c>
      <c r="D191" s="12">
        <v>983</v>
      </c>
      <c r="E191" s="12">
        <v>1010.5</v>
      </c>
      <c r="F191" s="30">
        <v>1059.9000000000001</v>
      </c>
    </row>
    <row r="192" spans="1:6" s="31" customFormat="1" ht="31.2" x14ac:dyDescent="0.3">
      <c r="A192" s="10" t="s">
        <v>253</v>
      </c>
      <c r="B192" s="42" t="s">
        <v>110</v>
      </c>
      <c r="C192" s="8"/>
      <c r="D192" s="30">
        <f>D193+D199+D202+D196+D221+D205+D209+D212+D215+D218</f>
        <v>60360.900000000009</v>
      </c>
      <c r="E192" s="30">
        <f t="shared" ref="E192:F192" si="56">E193+E199+E202+E196+E221+E205+E209+E212+E215+E218</f>
        <v>23941.300000000003</v>
      </c>
      <c r="F192" s="30">
        <f t="shared" si="56"/>
        <v>26080.9</v>
      </c>
    </row>
    <row r="193" spans="1:6" s="31" customFormat="1" ht="31.2" x14ac:dyDescent="0.3">
      <c r="A193" s="57" t="s">
        <v>151</v>
      </c>
      <c r="B193" s="58" t="s">
        <v>152</v>
      </c>
      <c r="C193" s="59"/>
      <c r="D193" s="60">
        <f>D194</f>
        <v>25710.3</v>
      </c>
      <c r="E193" s="60">
        <f t="shared" ref="E193:F194" si="57">E194</f>
        <v>0</v>
      </c>
      <c r="F193" s="60">
        <f t="shared" si="57"/>
        <v>0</v>
      </c>
    </row>
    <row r="194" spans="1:6" s="31" customFormat="1" ht="31.2" x14ac:dyDescent="0.3">
      <c r="A194" s="32" t="s">
        <v>245</v>
      </c>
      <c r="B194" s="58" t="s">
        <v>152</v>
      </c>
      <c r="C194" s="59">
        <v>600</v>
      </c>
      <c r="D194" s="60">
        <f>D195</f>
        <v>25710.3</v>
      </c>
      <c r="E194" s="60">
        <f t="shared" si="57"/>
        <v>0</v>
      </c>
      <c r="F194" s="60">
        <f t="shared" si="57"/>
        <v>0</v>
      </c>
    </row>
    <row r="195" spans="1:6" s="80" customFormat="1" x14ac:dyDescent="0.3">
      <c r="A195" s="111" t="s">
        <v>16</v>
      </c>
      <c r="B195" s="112" t="s">
        <v>152</v>
      </c>
      <c r="C195" s="113">
        <v>610</v>
      </c>
      <c r="D195" s="114">
        <f>2914.3+16104+6692</f>
        <v>25710.3</v>
      </c>
      <c r="E195" s="35">
        <v>0</v>
      </c>
      <c r="F195" s="35">
        <v>0</v>
      </c>
    </row>
    <row r="196" spans="1:6" s="80" customFormat="1" ht="46.8" x14ac:dyDescent="0.3">
      <c r="A196" s="10" t="s">
        <v>314</v>
      </c>
      <c r="B196" s="8" t="s">
        <v>315</v>
      </c>
      <c r="C196" s="8"/>
      <c r="D196" s="13">
        <f>D197</f>
        <v>7786.6</v>
      </c>
      <c r="E196" s="13">
        <f t="shared" ref="E196:F196" si="58">E197</f>
        <v>7786.6</v>
      </c>
      <c r="F196" s="13">
        <f t="shared" si="58"/>
        <v>7688</v>
      </c>
    </row>
    <row r="197" spans="1:6" s="80" customFormat="1" ht="31.2" x14ac:dyDescent="0.3">
      <c r="A197" s="10" t="s">
        <v>245</v>
      </c>
      <c r="B197" s="8" t="s">
        <v>315</v>
      </c>
      <c r="C197" s="8">
        <v>600</v>
      </c>
      <c r="D197" s="13">
        <f>D198</f>
        <v>7786.6</v>
      </c>
      <c r="E197" s="13">
        <f>E198</f>
        <v>7786.6</v>
      </c>
      <c r="F197" s="13">
        <f>F198</f>
        <v>7688</v>
      </c>
    </row>
    <row r="198" spans="1:6" s="80" customFormat="1" x14ac:dyDescent="0.3">
      <c r="A198" s="10" t="s">
        <v>16</v>
      </c>
      <c r="B198" s="8" t="s">
        <v>315</v>
      </c>
      <c r="C198" s="8">
        <v>610</v>
      </c>
      <c r="D198" s="13">
        <v>7786.6</v>
      </c>
      <c r="E198" s="13">
        <v>7786.6</v>
      </c>
      <c r="F198" s="13">
        <v>7688</v>
      </c>
    </row>
    <row r="199" spans="1:6" s="80" customFormat="1" x14ac:dyDescent="0.3">
      <c r="A199" s="96" t="s">
        <v>292</v>
      </c>
      <c r="B199" s="63" t="s">
        <v>293</v>
      </c>
      <c r="C199" s="63"/>
      <c r="D199" s="44">
        <f>D200</f>
        <v>1655.3</v>
      </c>
      <c r="E199" s="44">
        <f t="shared" ref="E199:E200" si="59">E200</f>
        <v>0</v>
      </c>
      <c r="F199" s="35"/>
    </row>
    <row r="200" spans="1:6" s="80" customFormat="1" x14ac:dyDescent="0.3">
      <c r="A200" s="10" t="s">
        <v>77</v>
      </c>
      <c r="B200" s="63" t="s">
        <v>293</v>
      </c>
      <c r="C200" s="63">
        <v>300</v>
      </c>
      <c r="D200" s="44">
        <f>D201</f>
        <v>1655.3</v>
      </c>
      <c r="E200" s="44">
        <f t="shared" si="59"/>
        <v>0</v>
      </c>
      <c r="F200" s="35"/>
    </row>
    <row r="201" spans="1:6" s="80" customFormat="1" ht="31.2" x14ac:dyDescent="0.3">
      <c r="A201" s="10" t="s">
        <v>90</v>
      </c>
      <c r="B201" s="63" t="s">
        <v>293</v>
      </c>
      <c r="C201" s="63">
        <v>320</v>
      </c>
      <c r="D201" s="44">
        <v>1655.3</v>
      </c>
      <c r="E201" s="45">
        <v>0</v>
      </c>
      <c r="F201" s="35"/>
    </row>
    <row r="202" spans="1:6" s="80" customFormat="1" ht="31.2" x14ac:dyDescent="0.3">
      <c r="A202" s="10" t="s">
        <v>302</v>
      </c>
      <c r="B202" s="8" t="s">
        <v>303</v>
      </c>
      <c r="C202" s="8"/>
      <c r="D202" s="13">
        <f>D203</f>
        <v>70.3</v>
      </c>
      <c r="E202" s="45">
        <f>E203</f>
        <v>70.3</v>
      </c>
      <c r="F202" s="35"/>
    </row>
    <row r="203" spans="1:6" s="80" customFormat="1" ht="31.2" x14ac:dyDescent="0.3">
      <c r="A203" s="32" t="s">
        <v>245</v>
      </c>
      <c r="B203" s="8" t="s">
        <v>303</v>
      </c>
      <c r="C203" s="8">
        <v>600</v>
      </c>
      <c r="D203" s="13">
        <f>D204</f>
        <v>70.3</v>
      </c>
      <c r="E203" s="45">
        <f>E204</f>
        <v>70.3</v>
      </c>
      <c r="F203" s="35"/>
    </row>
    <row r="204" spans="1:6" s="80" customFormat="1" x14ac:dyDescent="0.3">
      <c r="A204" s="10" t="s">
        <v>16</v>
      </c>
      <c r="B204" s="8" t="s">
        <v>303</v>
      </c>
      <c r="C204" s="8">
        <v>610</v>
      </c>
      <c r="D204" s="13">
        <v>70.3</v>
      </c>
      <c r="E204" s="45">
        <v>70.3</v>
      </c>
      <c r="F204" s="35"/>
    </row>
    <row r="205" spans="1:6" s="80" customFormat="1" ht="31.2" x14ac:dyDescent="0.3">
      <c r="A205" s="10" t="s">
        <v>328</v>
      </c>
      <c r="B205" s="8" t="s">
        <v>330</v>
      </c>
      <c r="C205" s="8"/>
      <c r="D205" s="9">
        <f>D206</f>
        <v>11490.8</v>
      </c>
      <c r="E205" s="45"/>
      <c r="F205" s="35"/>
    </row>
    <row r="206" spans="1:6" s="80" customFormat="1" ht="46.8" x14ac:dyDescent="0.3">
      <c r="A206" s="10" t="s">
        <v>329</v>
      </c>
      <c r="B206" s="8" t="s">
        <v>331</v>
      </c>
      <c r="C206" s="8"/>
      <c r="D206" s="9">
        <f>D207</f>
        <v>11490.8</v>
      </c>
      <c r="E206" s="45"/>
      <c r="F206" s="35"/>
    </row>
    <row r="207" spans="1:6" s="80" customFormat="1" ht="31.2" x14ac:dyDescent="0.3">
      <c r="A207" s="32" t="s">
        <v>245</v>
      </c>
      <c r="B207" s="8" t="s">
        <v>331</v>
      </c>
      <c r="C207" s="8">
        <v>600</v>
      </c>
      <c r="D207" s="9">
        <f>D208</f>
        <v>11490.8</v>
      </c>
      <c r="E207" s="45"/>
      <c r="F207" s="35"/>
    </row>
    <row r="208" spans="1:6" s="80" customFormat="1" x14ac:dyDescent="0.3">
      <c r="A208" s="10" t="s">
        <v>16</v>
      </c>
      <c r="B208" s="8" t="s">
        <v>331</v>
      </c>
      <c r="C208" s="8">
        <v>610</v>
      </c>
      <c r="D208" s="9">
        <v>11490.8</v>
      </c>
      <c r="E208" s="45"/>
      <c r="F208" s="35"/>
    </row>
    <row r="209" spans="1:6" s="80" customFormat="1" ht="62.4" x14ac:dyDescent="0.3">
      <c r="A209" s="57" t="s">
        <v>316</v>
      </c>
      <c r="B209" s="8" t="s">
        <v>320</v>
      </c>
      <c r="C209" s="8"/>
      <c r="D209" s="13">
        <f t="shared" ref="D209:F210" si="60">D210</f>
        <v>560</v>
      </c>
      <c r="E209" s="13">
        <f t="shared" si="60"/>
        <v>560</v>
      </c>
      <c r="F209" s="13">
        <f t="shared" si="60"/>
        <v>560</v>
      </c>
    </row>
    <row r="210" spans="1:6" s="80" customFormat="1" ht="31.2" x14ac:dyDescent="0.3">
      <c r="A210" s="10" t="s">
        <v>245</v>
      </c>
      <c r="B210" s="8" t="s">
        <v>320</v>
      </c>
      <c r="C210" s="99">
        <v>600</v>
      </c>
      <c r="D210" s="13">
        <f t="shared" si="60"/>
        <v>560</v>
      </c>
      <c r="E210" s="13">
        <f t="shared" si="60"/>
        <v>560</v>
      </c>
      <c r="F210" s="13">
        <f t="shared" si="60"/>
        <v>560</v>
      </c>
    </row>
    <row r="211" spans="1:6" s="80" customFormat="1" x14ac:dyDescent="0.3">
      <c r="A211" s="10" t="s">
        <v>16</v>
      </c>
      <c r="B211" s="8" t="s">
        <v>320</v>
      </c>
      <c r="C211" s="99">
        <v>610</v>
      </c>
      <c r="D211" s="13">
        <v>560</v>
      </c>
      <c r="E211" s="13">
        <v>560</v>
      </c>
      <c r="F211" s="13">
        <v>560</v>
      </c>
    </row>
    <row r="212" spans="1:6" s="80" customFormat="1" ht="62.4" x14ac:dyDescent="0.3">
      <c r="A212" s="57" t="s">
        <v>317</v>
      </c>
      <c r="B212" s="8" t="s">
        <v>321</v>
      </c>
      <c r="C212" s="8"/>
      <c r="D212" s="13">
        <f t="shared" ref="D212:F213" si="61">D213</f>
        <v>3358.9</v>
      </c>
      <c r="E212" s="13">
        <f t="shared" si="61"/>
        <v>3102.9</v>
      </c>
      <c r="F212" s="13">
        <f t="shared" si="61"/>
        <v>3102.9</v>
      </c>
    </row>
    <row r="213" spans="1:6" s="80" customFormat="1" ht="31.2" x14ac:dyDescent="0.3">
      <c r="A213" s="10" t="s">
        <v>245</v>
      </c>
      <c r="B213" s="8" t="s">
        <v>321</v>
      </c>
      <c r="C213" s="99">
        <v>600</v>
      </c>
      <c r="D213" s="13">
        <f t="shared" si="61"/>
        <v>3358.9</v>
      </c>
      <c r="E213" s="13">
        <f t="shared" si="61"/>
        <v>3102.9</v>
      </c>
      <c r="F213" s="13">
        <f t="shared" si="61"/>
        <v>3102.9</v>
      </c>
    </row>
    <row r="214" spans="1:6" s="80" customFormat="1" x14ac:dyDescent="0.3">
      <c r="A214" s="118" t="s">
        <v>16</v>
      </c>
      <c r="B214" s="116" t="s">
        <v>321</v>
      </c>
      <c r="C214" s="123">
        <v>610</v>
      </c>
      <c r="D214" s="124">
        <f>3102.9+256</f>
        <v>3358.9</v>
      </c>
      <c r="E214" s="13">
        <v>3102.9</v>
      </c>
      <c r="F214" s="13">
        <v>3102.9</v>
      </c>
    </row>
    <row r="215" spans="1:6" s="80" customFormat="1" ht="78" x14ac:dyDescent="0.3">
      <c r="A215" s="57" t="s">
        <v>318</v>
      </c>
      <c r="B215" s="99" t="s">
        <v>322</v>
      </c>
      <c r="C215" s="99"/>
      <c r="D215" s="13">
        <f>D216</f>
        <v>1440.1</v>
      </c>
      <c r="E215" s="13">
        <f t="shared" ref="E215:F216" si="62">E216</f>
        <v>2000.1</v>
      </c>
      <c r="F215" s="13">
        <f t="shared" si="62"/>
        <v>2240</v>
      </c>
    </row>
    <row r="216" spans="1:6" s="80" customFormat="1" ht="31.2" x14ac:dyDescent="0.3">
      <c r="A216" s="10" t="s">
        <v>245</v>
      </c>
      <c r="B216" s="99" t="s">
        <v>322</v>
      </c>
      <c r="C216" s="99">
        <v>600</v>
      </c>
      <c r="D216" s="13">
        <f>D217</f>
        <v>1440.1</v>
      </c>
      <c r="E216" s="13">
        <f t="shared" si="62"/>
        <v>2000.1</v>
      </c>
      <c r="F216" s="13">
        <f t="shared" si="62"/>
        <v>2240</v>
      </c>
    </row>
    <row r="217" spans="1:6" s="80" customFormat="1" x14ac:dyDescent="0.3">
      <c r="A217" s="10" t="s">
        <v>16</v>
      </c>
      <c r="B217" s="99" t="s">
        <v>322</v>
      </c>
      <c r="C217" s="99">
        <v>610</v>
      </c>
      <c r="D217" s="13">
        <v>1440.1</v>
      </c>
      <c r="E217" s="13">
        <v>2000.1</v>
      </c>
      <c r="F217" s="13">
        <v>2240</v>
      </c>
    </row>
    <row r="218" spans="1:6" s="80" customFormat="1" ht="78" x14ac:dyDescent="0.3">
      <c r="A218" s="57" t="s">
        <v>319</v>
      </c>
      <c r="B218" s="99" t="s">
        <v>323</v>
      </c>
      <c r="C218" s="99"/>
      <c r="D218" s="13">
        <f t="shared" ref="D218:F219" si="63">D219</f>
        <v>8210.2999999999993</v>
      </c>
      <c r="E218" s="13">
        <f t="shared" si="63"/>
        <v>10343.1</v>
      </c>
      <c r="F218" s="13">
        <f t="shared" si="63"/>
        <v>12411.7</v>
      </c>
    </row>
    <row r="219" spans="1:6" s="80" customFormat="1" ht="31.2" x14ac:dyDescent="0.3">
      <c r="A219" s="10" t="s">
        <v>245</v>
      </c>
      <c r="B219" s="99" t="s">
        <v>323</v>
      </c>
      <c r="C219" s="99">
        <v>600</v>
      </c>
      <c r="D219" s="13">
        <f t="shared" si="63"/>
        <v>8210.2999999999993</v>
      </c>
      <c r="E219" s="13">
        <f t="shared" si="63"/>
        <v>10343.1</v>
      </c>
      <c r="F219" s="13">
        <f t="shared" si="63"/>
        <v>12411.7</v>
      </c>
    </row>
    <row r="220" spans="1:6" s="80" customFormat="1" x14ac:dyDescent="0.3">
      <c r="A220" s="118" t="s">
        <v>16</v>
      </c>
      <c r="B220" s="123" t="s">
        <v>323</v>
      </c>
      <c r="C220" s="123">
        <v>610</v>
      </c>
      <c r="D220" s="124">
        <f>7240.2+970.1</f>
        <v>8210.2999999999993</v>
      </c>
      <c r="E220" s="13">
        <v>10343.1</v>
      </c>
      <c r="F220" s="13">
        <v>12411.7</v>
      </c>
    </row>
    <row r="221" spans="1:6" s="80" customFormat="1" ht="31.2" x14ac:dyDescent="0.3">
      <c r="A221" s="57" t="s">
        <v>324</v>
      </c>
      <c r="B221" s="42" t="s">
        <v>326</v>
      </c>
      <c r="C221" s="99"/>
      <c r="D221" s="13">
        <f>D222</f>
        <v>78.3</v>
      </c>
      <c r="E221" s="13">
        <f t="shared" ref="E221:F223" si="64">E222</f>
        <v>78.3</v>
      </c>
      <c r="F221" s="13">
        <f t="shared" si="64"/>
        <v>78.3</v>
      </c>
    </row>
    <row r="222" spans="1:6" s="80" customFormat="1" ht="31.2" x14ac:dyDescent="0.3">
      <c r="A222" s="57" t="s">
        <v>325</v>
      </c>
      <c r="B222" s="8" t="s">
        <v>327</v>
      </c>
      <c r="C222" s="8"/>
      <c r="D222" s="13">
        <f>D223</f>
        <v>78.3</v>
      </c>
      <c r="E222" s="13">
        <f t="shared" si="64"/>
        <v>78.3</v>
      </c>
      <c r="F222" s="13">
        <f t="shared" si="64"/>
        <v>78.3</v>
      </c>
    </row>
    <row r="223" spans="1:6" s="80" customFormat="1" ht="31.2" x14ac:dyDescent="0.3">
      <c r="A223" s="10" t="s">
        <v>245</v>
      </c>
      <c r="B223" s="99" t="s">
        <v>327</v>
      </c>
      <c r="C223" s="99">
        <v>600</v>
      </c>
      <c r="D223" s="13">
        <f>D224</f>
        <v>78.3</v>
      </c>
      <c r="E223" s="13">
        <f t="shared" si="64"/>
        <v>78.3</v>
      </c>
      <c r="F223" s="13">
        <f t="shared" si="64"/>
        <v>78.3</v>
      </c>
    </row>
    <row r="224" spans="1:6" s="80" customFormat="1" x14ac:dyDescent="0.3">
      <c r="A224" s="10" t="s">
        <v>16</v>
      </c>
      <c r="B224" s="99" t="s">
        <v>327</v>
      </c>
      <c r="C224" s="99">
        <v>610</v>
      </c>
      <c r="D224" s="13">
        <v>78.3</v>
      </c>
      <c r="E224" s="13">
        <v>78.3</v>
      </c>
      <c r="F224" s="13">
        <v>78.3</v>
      </c>
    </row>
    <row r="225" spans="1:10" s="31" customFormat="1" x14ac:dyDescent="0.3">
      <c r="A225" s="32" t="s">
        <v>41</v>
      </c>
      <c r="B225" s="42" t="s">
        <v>42</v>
      </c>
      <c r="C225" s="42"/>
      <c r="D225" s="30">
        <f>D229+D234+D237+D240+D243+D260+D263+D268+D273+D276+D246+D251+D254+D257+D279+D226</f>
        <v>241114.30000000005</v>
      </c>
      <c r="E225" s="30">
        <f t="shared" ref="E225:F225" si="65">E229+E234+E237+E240+E243+E260+E263+E268+E273+E276+E246+E251+E254+E257+E279+E226</f>
        <v>228528.30000000002</v>
      </c>
      <c r="F225" s="30">
        <f t="shared" si="65"/>
        <v>228611.30000000002</v>
      </c>
      <c r="G225" s="61">
        <f>D229+D234+D276+D251</f>
        <v>1576</v>
      </c>
      <c r="H225" s="61">
        <f t="shared" ref="H225:I225" si="66">E229+E234+E276+E251</f>
        <v>1576</v>
      </c>
      <c r="I225" s="61">
        <f t="shared" si="66"/>
        <v>1576</v>
      </c>
      <c r="J225" s="31" t="s">
        <v>254</v>
      </c>
    </row>
    <row r="226" spans="1:10" s="31" customFormat="1" ht="46.8" x14ac:dyDescent="0.3">
      <c r="A226" s="97" t="s">
        <v>306</v>
      </c>
      <c r="B226" s="49" t="s">
        <v>307</v>
      </c>
      <c r="C226" s="42"/>
      <c r="D226" s="30">
        <f t="shared" ref="D226:F227" si="67">D227</f>
        <v>1.2</v>
      </c>
      <c r="E226" s="30">
        <f t="shared" si="67"/>
        <v>0.4</v>
      </c>
      <c r="F226" s="30">
        <f t="shared" si="67"/>
        <v>0.5</v>
      </c>
      <c r="G226" s="61"/>
      <c r="H226" s="61"/>
      <c r="I226" s="61"/>
    </row>
    <row r="227" spans="1:10" s="31" customFormat="1" ht="31.2" x14ac:dyDescent="0.3">
      <c r="A227" s="47" t="s">
        <v>12</v>
      </c>
      <c r="B227" s="49" t="s">
        <v>307</v>
      </c>
      <c r="C227" s="42">
        <v>200</v>
      </c>
      <c r="D227" s="30">
        <f t="shared" si="67"/>
        <v>1.2</v>
      </c>
      <c r="E227" s="30">
        <f t="shared" si="67"/>
        <v>0.4</v>
      </c>
      <c r="F227" s="30">
        <f t="shared" si="67"/>
        <v>0.5</v>
      </c>
      <c r="G227" s="61"/>
      <c r="H227" s="61"/>
      <c r="I227" s="61"/>
    </row>
    <row r="228" spans="1:10" s="31" customFormat="1" ht="31.2" x14ac:dyDescent="0.3">
      <c r="A228" s="47" t="s">
        <v>13</v>
      </c>
      <c r="B228" s="49" t="s">
        <v>307</v>
      </c>
      <c r="C228" s="42">
        <v>240</v>
      </c>
      <c r="D228" s="30">
        <v>1.2</v>
      </c>
      <c r="E228" s="30">
        <v>0.4</v>
      </c>
      <c r="F228" s="30">
        <v>0.5</v>
      </c>
      <c r="G228" s="61"/>
      <c r="H228" s="61"/>
      <c r="I228" s="61"/>
    </row>
    <row r="229" spans="1:10" s="31" customFormat="1" ht="78" x14ac:dyDescent="0.3">
      <c r="A229" s="32" t="s">
        <v>145</v>
      </c>
      <c r="B229" s="42" t="s">
        <v>83</v>
      </c>
      <c r="C229" s="42"/>
      <c r="D229" s="30">
        <f t="shared" ref="D229:E229" si="68">D230+D232</f>
        <v>394</v>
      </c>
      <c r="E229" s="30">
        <f t="shared" si="68"/>
        <v>394</v>
      </c>
      <c r="F229" s="30">
        <f>F230+F232</f>
        <v>394</v>
      </c>
    </row>
    <row r="230" spans="1:10" s="31" customFormat="1" ht="62.4" x14ac:dyDescent="0.3">
      <c r="A230" s="32" t="s">
        <v>251</v>
      </c>
      <c r="B230" s="42" t="s">
        <v>83</v>
      </c>
      <c r="C230" s="49">
        <v>100</v>
      </c>
      <c r="D230" s="30">
        <f t="shared" ref="D230:E230" si="69">D231</f>
        <v>384</v>
      </c>
      <c r="E230" s="30">
        <f t="shared" si="69"/>
        <v>384</v>
      </c>
      <c r="F230" s="30">
        <f>F231</f>
        <v>384</v>
      </c>
    </row>
    <row r="231" spans="1:10" s="31" customFormat="1" ht="31.2" x14ac:dyDescent="0.3">
      <c r="A231" s="128" t="s">
        <v>8</v>
      </c>
      <c r="B231" s="125" t="s">
        <v>83</v>
      </c>
      <c r="C231" s="129">
        <v>120</v>
      </c>
      <c r="D231" s="130">
        <f>360.6+23.4</f>
        <v>384</v>
      </c>
      <c r="E231" s="130">
        <f>360.6+23.4</f>
        <v>384</v>
      </c>
      <c r="F231" s="130">
        <f>360.6+23.4</f>
        <v>384</v>
      </c>
    </row>
    <row r="232" spans="1:10" s="31" customFormat="1" ht="31.2" x14ac:dyDescent="0.3">
      <c r="A232" s="57" t="s">
        <v>12</v>
      </c>
      <c r="B232" s="42" t="s">
        <v>83</v>
      </c>
      <c r="C232" s="39">
        <v>200</v>
      </c>
      <c r="D232" s="30">
        <f t="shared" ref="D232:E232" si="70">D233</f>
        <v>10</v>
      </c>
      <c r="E232" s="30">
        <f t="shared" si="70"/>
        <v>10</v>
      </c>
      <c r="F232" s="30">
        <f>F233</f>
        <v>10</v>
      </c>
    </row>
    <row r="233" spans="1:10" s="31" customFormat="1" ht="31.2" x14ac:dyDescent="0.3">
      <c r="A233" s="62" t="s">
        <v>13</v>
      </c>
      <c r="B233" s="42" t="s">
        <v>83</v>
      </c>
      <c r="C233" s="39">
        <v>240</v>
      </c>
      <c r="D233" s="51">
        <v>10</v>
      </c>
      <c r="E233" s="51">
        <v>10</v>
      </c>
      <c r="F233" s="30">
        <v>10</v>
      </c>
    </row>
    <row r="234" spans="1:10" s="31" customFormat="1" ht="46.8" x14ac:dyDescent="0.3">
      <c r="A234" s="62" t="s">
        <v>144</v>
      </c>
      <c r="B234" s="42" t="s">
        <v>84</v>
      </c>
      <c r="C234" s="42"/>
      <c r="D234" s="30">
        <f>D235</f>
        <v>394</v>
      </c>
      <c r="E234" s="30">
        <f t="shared" ref="E234:F234" si="71">E235</f>
        <v>394</v>
      </c>
      <c r="F234" s="30">
        <f t="shared" si="71"/>
        <v>394</v>
      </c>
    </row>
    <row r="235" spans="1:10" s="31" customFormat="1" ht="62.4" x14ac:dyDescent="0.3">
      <c r="A235" s="32" t="s">
        <v>251</v>
      </c>
      <c r="B235" s="42" t="s">
        <v>84</v>
      </c>
      <c r="C235" s="42">
        <v>100</v>
      </c>
      <c r="D235" s="30">
        <f t="shared" ref="D235:E235" si="72">D236</f>
        <v>394</v>
      </c>
      <c r="E235" s="30">
        <f t="shared" si="72"/>
        <v>394</v>
      </c>
      <c r="F235" s="30">
        <f>F236</f>
        <v>394</v>
      </c>
    </row>
    <row r="236" spans="1:10" s="31" customFormat="1" ht="31.2" x14ac:dyDescent="0.3">
      <c r="A236" s="111" t="s">
        <v>8</v>
      </c>
      <c r="B236" s="125" t="s">
        <v>84</v>
      </c>
      <c r="C236" s="125">
        <v>120</v>
      </c>
      <c r="D236" s="126">
        <f>370.6+23.4</f>
        <v>394</v>
      </c>
      <c r="E236" s="126">
        <f>370.6+23.4</f>
        <v>394</v>
      </c>
      <c r="F236" s="126">
        <f>370.6+23.4</f>
        <v>394</v>
      </c>
    </row>
    <row r="237" spans="1:10" s="31" customFormat="1" ht="31.2" x14ac:dyDescent="0.3">
      <c r="A237" s="10" t="s">
        <v>2</v>
      </c>
      <c r="B237" s="8" t="s">
        <v>55</v>
      </c>
      <c r="C237" s="8"/>
      <c r="D237" s="30">
        <f>D238</f>
        <v>38063.599999999999</v>
      </c>
      <c r="E237" s="30">
        <f t="shared" ref="E237:F237" si="73">E238</f>
        <v>33363.4</v>
      </c>
      <c r="F237" s="30">
        <f t="shared" si="73"/>
        <v>33363.4</v>
      </c>
    </row>
    <row r="238" spans="1:10" s="31" customFormat="1" ht="31.2" x14ac:dyDescent="0.3">
      <c r="A238" s="32" t="s">
        <v>245</v>
      </c>
      <c r="B238" s="8" t="s">
        <v>55</v>
      </c>
      <c r="C238" s="8">
        <v>600</v>
      </c>
      <c r="D238" s="30">
        <f t="shared" ref="D238:E238" si="74">D239</f>
        <v>38063.599999999999</v>
      </c>
      <c r="E238" s="30">
        <f t="shared" si="74"/>
        <v>33363.4</v>
      </c>
      <c r="F238" s="30">
        <f>F239</f>
        <v>33363.4</v>
      </c>
    </row>
    <row r="239" spans="1:10" s="31" customFormat="1" x14ac:dyDescent="0.3">
      <c r="A239" s="111" t="s">
        <v>16</v>
      </c>
      <c r="B239" s="116" t="s">
        <v>55</v>
      </c>
      <c r="C239" s="116">
        <v>610</v>
      </c>
      <c r="D239" s="127">
        <f>33363.4+4700.2</f>
        <v>38063.599999999999</v>
      </c>
      <c r="E239" s="30">
        <v>33363.4</v>
      </c>
      <c r="F239" s="30">
        <v>33363.4</v>
      </c>
    </row>
    <row r="240" spans="1:10" s="31" customFormat="1" ht="46.8" x14ac:dyDescent="0.3">
      <c r="A240" s="10" t="s">
        <v>43</v>
      </c>
      <c r="B240" s="8" t="s">
        <v>56</v>
      </c>
      <c r="C240" s="8"/>
      <c r="D240" s="30">
        <f>D241</f>
        <v>636</v>
      </c>
      <c r="E240" s="30">
        <f>E241</f>
        <v>636</v>
      </c>
      <c r="F240" s="30">
        <f>F241</f>
        <v>636</v>
      </c>
    </row>
    <row r="241" spans="1:6" s="31" customFormat="1" ht="31.2" x14ac:dyDescent="0.3">
      <c r="A241" s="32" t="s">
        <v>245</v>
      </c>
      <c r="B241" s="8" t="s">
        <v>56</v>
      </c>
      <c r="C241" s="8">
        <v>600</v>
      </c>
      <c r="D241" s="30">
        <f t="shared" ref="D241:E241" si="75">D242</f>
        <v>636</v>
      </c>
      <c r="E241" s="30">
        <f t="shared" si="75"/>
        <v>636</v>
      </c>
      <c r="F241" s="30">
        <f>F242</f>
        <v>636</v>
      </c>
    </row>
    <row r="242" spans="1:6" s="31" customFormat="1" x14ac:dyDescent="0.3">
      <c r="A242" s="32" t="s">
        <v>16</v>
      </c>
      <c r="B242" s="8" t="s">
        <v>56</v>
      </c>
      <c r="C242" s="8">
        <v>610</v>
      </c>
      <c r="D242" s="12">
        <v>636</v>
      </c>
      <c r="E242" s="12">
        <v>636</v>
      </c>
      <c r="F242" s="30">
        <v>636</v>
      </c>
    </row>
    <row r="243" spans="1:6" s="31" customFormat="1" ht="31.2" x14ac:dyDescent="0.3">
      <c r="A243" s="10" t="s">
        <v>48</v>
      </c>
      <c r="B243" s="8" t="s">
        <v>57</v>
      </c>
      <c r="C243" s="8"/>
      <c r="D243" s="30">
        <f>D244</f>
        <v>181997.80000000002</v>
      </c>
      <c r="E243" s="30">
        <f>E244</f>
        <v>174033.2</v>
      </c>
      <c r="F243" s="30">
        <f>F244</f>
        <v>174033.2</v>
      </c>
    </row>
    <row r="244" spans="1:6" s="31" customFormat="1" ht="31.2" x14ac:dyDescent="0.3">
      <c r="A244" s="32" t="s">
        <v>245</v>
      </c>
      <c r="B244" s="8" t="s">
        <v>57</v>
      </c>
      <c r="C244" s="8">
        <v>600</v>
      </c>
      <c r="D244" s="30">
        <f t="shared" ref="D244:E244" si="76">D245</f>
        <v>181997.80000000002</v>
      </c>
      <c r="E244" s="30">
        <f t="shared" si="76"/>
        <v>174033.2</v>
      </c>
      <c r="F244" s="30">
        <f>F245</f>
        <v>174033.2</v>
      </c>
    </row>
    <row r="245" spans="1:6" s="31" customFormat="1" x14ac:dyDescent="0.3">
      <c r="A245" s="111" t="s">
        <v>16</v>
      </c>
      <c r="B245" s="116" t="s">
        <v>57</v>
      </c>
      <c r="C245" s="116">
        <v>610</v>
      </c>
      <c r="D245" s="121">
        <f>174033.2+7964.6</f>
        <v>181997.80000000002</v>
      </c>
      <c r="E245" s="12">
        <v>174033.2</v>
      </c>
      <c r="F245" s="30">
        <v>174033.2</v>
      </c>
    </row>
    <row r="246" spans="1:6" s="31" customFormat="1" ht="46.8" x14ac:dyDescent="0.3">
      <c r="A246" s="10" t="s">
        <v>148</v>
      </c>
      <c r="B246" s="8" t="s">
        <v>191</v>
      </c>
      <c r="C246" s="8"/>
      <c r="D246" s="11">
        <f t="shared" ref="D246:E246" si="77">D247+D249</f>
        <v>1893.8</v>
      </c>
      <c r="E246" s="11">
        <f t="shared" si="77"/>
        <v>1973.4</v>
      </c>
      <c r="F246" s="11">
        <f>F247+F249</f>
        <v>2056.3000000000002</v>
      </c>
    </row>
    <row r="247" spans="1:6" s="31" customFormat="1" ht="31.2" x14ac:dyDescent="0.3">
      <c r="A247" s="10" t="s">
        <v>12</v>
      </c>
      <c r="B247" s="8" t="s">
        <v>191</v>
      </c>
      <c r="C247" s="8">
        <v>200</v>
      </c>
      <c r="D247" s="11">
        <f t="shared" ref="D247:E247" si="78">D248</f>
        <v>34</v>
      </c>
      <c r="E247" s="11">
        <f t="shared" si="78"/>
        <v>35.5</v>
      </c>
      <c r="F247" s="11">
        <f>F248</f>
        <v>37</v>
      </c>
    </row>
    <row r="248" spans="1:6" s="31" customFormat="1" ht="31.2" x14ac:dyDescent="0.3">
      <c r="A248" s="10" t="s">
        <v>13</v>
      </c>
      <c r="B248" s="8" t="s">
        <v>191</v>
      </c>
      <c r="C248" s="8">
        <v>240</v>
      </c>
      <c r="D248" s="14">
        <v>34</v>
      </c>
      <c r="E248" s="14">
        <v>35.5</v>
      </c>
      <c r="F248" s="11">
        <v>37</v>
      </c>
    </row>
    <row r="249" spans="1:6" s="31" customFormat="1" x14ac:dyDescent="0.3">
      <c r="A249" s="10" t="s">
        <v>77</v>
      </c>
      <c r="B249" s="8" t="s">
        <v>191</v>
      </c>
      <c r="C249" s="22">
        <v>300</v>
      </c>
      <c r="D249" s="11">
        <f t="shared" ref="D249:E249" si="79">D250</f>
        <v>1859.8</v>
      </c>
      <c r="E249" s="11">
        <f t="shared" si="79"/>
        <v>1937.9</v>
      </c>
      <c r="F249" s="11">
        <f>F250</f>
        <v>2019.3</v>
      </c>
    </row>
    <row r="250" spans="1:6" s="31" customFormat="1" x14ac:dyDescent="0.3">
      <c r="A250" s="10" t="s">
        <v>19</v>
      </c>
      <c r="B250" s="8" t="s">
        <v>191</v>
      </c>
      <c r="C250" s="23">
        <v>310</v>
      </c>
      <c r="D250" s="24">
        <v>1859.8</v>
      </c>
      <c r="E250" s="25">
        <v>1937.9</v>
      </c>
      <c r="F250" s="11">
        <v>2019.3</v>
      </c>
    </row>
    <row r="251" spans="1:6" s="31" customFormat="1" ht="93.6" x14ac:dyDescent="0.3">
      <c r="A251" s="62" t="s">
        <v>146</v>
      </c>
      <c r="B251" s="42" t="s">
        <v>174</v>
      </c>
      <c r="C251" s="42"/>
      <c r="D251" s="30">
        <f>D252</f>
        <v>394</v>
      </c>
      <c r="E251" s="30">
        <f t="shared" ref="E251:F251" si="80">E252</f>
        <v>394</v>
      </c>
      <c r="F251" s="30">
        <f t="shared" si="80"/>
        <v>394</v>
      </c>
    </row>
    <row r="252" spans="1:6" s="31" customFormat="1" ht="62.4" x14ac:dyDescent="0.3">
      <c r="A252" s="32" t="s">
        <v>251</v>
      </c>
      <c r="B252" s="42" t="s">
        <v>174</v>
      </c>
      <c r="C252" s="42">
        <v>100</v>
      </c>
      <c r="D252" s="30">
        <f t="shared" ref="D252:E252" si="81">D253</f>
        <v>394</v>
      </c>
      <c r="E252" s="30">
        <f t="shared" si="81"/>
        <v>394</v>
      </c>
      <c r="F252" s="30">
        <f>F253</f>
        <v>394</v>
      </c>
    </row>
    <row r="253" spans="1:6" s="31" customFormat="1" ht="31.2" x14ac:dyDescent="0.3">
      <c r="A253" s="111" t="s">
        <v>8</v>
      </c>
      <c r="B253" s="125" t="s">
        <v>174</v>
      </c>
      <c r="C253" s="125">
        <v>120</v>
      </c>
      <c r="D253" s="126">
        <f>370.6+23.4</f>
        <v>394</v>
      </c>
      <c r="E253" s="126">
        <f>370.6+23.4</f>
        <v>394</v>
      </c>
      <c r="F253" s="126">
        <f>370.6+23.4</f>
        <v>394</v>
      </c>
    </row>
    <row r="254" spans="1:6" s="31" customFormat="1" ht="62.4" x14ac:dyDescent="0.3">
      <c r="A254" s="10" t="s">
        <v>183</v>
      </c>
      <c r="B254" s="8" t="s">
        <v>198</v>
      </c>
      <c r="C254" s="8"/>
      <c r="D254" s="9">
        <f>D255</f>
        <v>59.9</v>
      </c>
      <c r="E254" s="9">
        <f t="shared" ref="E254:F255" si="82">E255</f>
        <v>59.9</v>
      </c>
      <c r="F254" s="9">
        <f t="shared" si="82"/>
        <v>59.9</v>
      </c>
    </row>
    <row r="255" spans="1:6" s="31" customFormat="1" ht="31.2" x14ac:dyDescent="0.3">
      <c r="A255" s="57" t="s">
        <v>12</v>
      </c>
      <c r="B255" s="8" t="s">
        <v>198</v>
      </c>
      <c r="C255" s="8">
        <v>200</v>
      </c>
      <c r="D255" s="9">
        <f>D256</f>
        <v>59.9</v>
      </c>
      <c r="E255" s="9">
        <f t="shared" si="82"/>
        <v>59.9</v>
      </c>
      <c r="F255" s="9">
        <f t="shared" si="82"/>
        <v>59.9</v>
      </c>
    </row>
    <row r="256" spans="1:6" s="31" customFormat="1" ht="31.2" x14ac:dyDescent="0.3">
      <c r="A256" s="57" t="s">
        <v>13</v>
      </c>
      <c r="B256" s="8" t="s">
        <v>198</v>
      </c>
      <c r="C256" s="8">
        <v>240</v>
      </c>
      <c r="D256" s="9">
        <v>59.9</v>
      </c>
      <c r="E256" s="15">
        <v>59.9</v>
      </c>
      <c r="F256" s="15">
        <v>59.9</v>
      </c>
    </row>
    <row r="257" spans="1:6" s="31" customFormat="1" ht="34.5" customHeight="1" x14ac:dyDescent="0.3">
      <c r="A257" s="93" t="s">
        <v>261</v>
      </c>
      <c r="B257" s="8" t="s">
        <v>262</v>
      </c>
      <c r="C257" s="8"/>
      <c r="D257" s="9">
        <f>D258</f>
        <v>33.6</v>
      </c>
      <c r="E257" s="9">
        <f t="shared" ref="E257:F257" si="83">E258</f>
        <v>33.6</v>
      </c>
      <c r="F257" s="9">
        <f t="shared" si="83"/>
        <v>33.6</v>
      </c>
    </row>
    <row r="258" spans="1:6" s="31" customFormat="1" ht="31.2" x14ac:dyDescent="0.3">
      <c r="A258" s="32" t="s">
        <v>245</v>
      </c>
      <c r="B258" s="8" t="s">
        <v>262</v>
      </c>
      <c r="C258" s="8">
        <v>600</v>
      </c>
      <c r="D258" s="30">
        <f t="shared" ref="D258:E258" si="84">D259</f>
        <v>33.6</v>
      </c>
      <c r="E258" s="30">
        <f t="shared" si="84"/>
        <v>33.6</v>
      </c>
      <c r="F258" s="30">
        <f>F259</f>
        <v>33.6</v>
      </c>
    </row>
    <row r="259" spans="1:6" s="31" customFormat="1" x14ac:dyDescent="0.3">
      <c r="A259" s="32" t="s">
        <v>16</v>
      </c>
      <c r="B259" s="8" t="s">
        <v>262</v>
      </c>
      <c r="C259" s="8">
        <v>610</v>
      </c>
      <c r="D259" s="12">
        <v>33.6</v>
      </c>
      <c r="E259" s="12">
        <v>33.6</v>
      </c>
      <c r="F259" s="30">
        <v>33.6</v>
      </c>
    </row>
    <row r="260" spans="1:6" s="31" customFormat="1" ht="62.4" x14ac:dyDescent="0.3">
      <c r="A260" s="10" t="s">
        <v>89</v>
      </c>
      <c r="B260" s="8" t="s">
        <v>58</v>
      </c>
      <c r="C260" s="8"/>
      <c r="D260" s="30">
        <f>D261</f>
        <v>3377.1</v>
      </c>
      <c r="E260" s="30">
        <f>E261</f>
        <v>3377.1</v>
      </c>
      <c r="F260" s="30">
        <f>F261</f>
        <v>3377.1</v>
      </c>
    </row>
    <row r="261" spans="1:6" s="31" customFormat="1" ht="31.2" x14ac:dyDescent="0.3">
      <c r="A261" s="32" t="s">
        <v>245</v>
      </c>
      <c r="B261" s="8" t="s">
        <v>58</v>
      </c>
      <c r="C261" s="8">
        <v>600</v>
      </c>
      <c r="D261" s="30">
        <f t="shared" ref="D261:E261" si="85">D262</f>
        <v>3377.1</v>
      </c>
      <c r="E261" s="30">
        <f t="shared" si="85"/>
        <v>3377.1</v>
      </c>
      <c r="F261" s="30">
        <f>F262</f>
        <v>3377.1</v>
      </c>
    </row>
    <row r="262" spans="1:6" s="31" customFormat="1" x14ac:dyDescent="0.3">
      <c r="A262" s="32" t="s">
        <v>16</v>
      </c>
      <c r="B262" s="8" t="s">
        <v>58</v>
      </c>
      <c r="C262" s="8">
        <v>610</v>
      </c>
      <c r="D262" s="12">
        <v>3377.1</v>
      </c>
      <c r="E262" s="12">
        <v>3377.1</v>
      </c>
      <c r="F262" s="30">
        <v>3377.1</v>
      </c>
    </row>
    <row r="263" spans="1:6" s="31" customFormat="1" ht="124.8" x14ac:dyDescent="0.3">
      <c r="A263" s="10" t="s">
        <v>91</v>
      </c>
      <c r="B263" s="8" t="s">
        <v>51</v>
      </c>
      <c r="C263" s="8"/>
      <c r="D263" s="30">
        <f t="shared" ref="D263:E263" si="86">D264+D266</f>
        <v>116.6</v>
      </c>
      <c r="E263" s="30">
        <f t="shared" si="86"/>
        <v>116.6</v>
      </c>
      <c r="F263" s="30">
        <f>F264+F266</f>
        <v>116.6</v>
      </c>
    </row>
    <row r="264" spans="1:6" s="31" customFormat="1" ht="62.4" x14ac:dyDescent="0.3">
      <c r="A264" s="32" t="s">
        <v>251</v>
      </c>
      <c r="B264" s="8" t="s">
        <v>51</v>
      </c>
      <c r="C264" s="8">
        <v>100</v>
      </c>
      <c r="D264" s="30">
        <f t="shared" ref="D264:E264" si="87">D265</f>
        <v>101.6</v>
      </c>
      <c r="E264" s="30">
        <f t="shared" si="87"/>
        <v>101.6</v>
      </c>
      <c r="F264" s="30">
        <f>F265</f>
        <v>101.6</v>
      </c>
    </row>
    <row r="265" spans="1:6" s="31" customFormat="1" x14ac:dyDescent="0.3">
      <c r="A265" s="10" t="s">
        <v>33</v>
      </c>
      <c r="B265" s="8" t="s">
        <v>51</v>
      </c>
      <c r="C265" s="8">
        <v>110</v>
      </c>
      <c r="D265" s="12">
        <v>101.6</v>
      </c>
      <c r="E265" s="12">
        <v>101.6</v>
      </c>
      <c r="F265" s="30">
        <v>101.6</v>
      </c>
    </row>
    <row r="266" spans="1:6" s="31" customFormat="1" ht="31.2" x14ac:dyDescent="0.3">
      <c r="A266" s="32" t="s">
        <v>12</v>
      </c>
      <c r="B266" s="8" t="s">
        <v>51</v>
      </c>
      <c r="C266" s="8">
        <v>200</v>
      </c>
      <c r="D266" s="30">
        <f t="shared" ref="D266:E266" si="88">D267</f>
        <v>15</v>
      </c>
      <c r="E266" s="30">
        <f t="shared" si="88"/>
        <v>15</v>
      </c>
      <c r="F266" s="30">
        <f>F267</f>
        <v>15</v>
      </c>
    </row>
    <row r="267" spans="1:6" s="31" customFormat="1" ht="31.2" x14ac:dyDescent="0.3">
      <c r="A267" s="34" t="s">
        <v>13</v>
      </c>
      <c r="B267" s="8" t="s">
        <v>51</v>
      </c>
      <c r="C267" s="8">
        <v>240</v>
      </c>
      <c r="D267" s="12">
        <v>15</v>
      </c>
      <c r="E267" s="12">
        <v>15</v>
      </c>
      <c r="F267" s="30">
        <v>15</v>
      </c>
    </row>
    <row r="268" spans="1:6" s="31" customFormat="1" ht="62.4" x14ac:dyDescent="0.3">
      <c r="A268" s="10" t="s">
        <v>49</v>
      </c>
      <c r="B268" s="63" t="s">
        <v>50</v>
      </c>
      <c r="C268" s="8"/>
      <c r="D268" s="30">
        <f t="shared" ref="D268:E268" si="89">D269+D271</f>
        <v>108.4</v>
      </c>
      <c r="E268" s="30">
        <f t="shared" si="89"/>
        <v>108.4</v>
      </c>
      <c r="F268" s="30">
        <f>F269+F271</f>
        <v>108.4</v>
      </c>
    </row>
    <row r="269" spans="1:6" s="31" customFormat="1" ht="62.4" x14ac:dyDescent="0.3">
      <c r="A269" s="32" t="s">
        <v>251</v>
      </c>
      <c r="B269" s="63" t="s">
        <v>50</v>
      </c>
      <c r="C269" s="8">
        <v>100</v>
      </c>
      <c r="D269" s="30">
        <f t="shared" ref="D269:E269" si="90">D270</f>
        <v>74.5</v>
      </c>
      <c r="E269" s="30">
        <f t="shared" si="90"/>
        <v>74.5</v>
      </c>
      <c r="F269" s="30">
        <f>F270</f>
        <v>74.5</v>
      </c>
    </row>
    <row r="270" spans="1:6" s="31" customFormat="1" x14ac:dyDescent="0.3">
      <c r="A270" s="10" t="s">
        <v>33</v>
      </c>
      <c r="B270" s="63" t="s">
        <v>50</v>
      </c>
      <c r="C270" s="8">
        <v>110</v>
      </c>
      <c r="D270" s="12">
        <v>74.5</v>
      </c>
      <c r="E270" s="12">
        <v>74.5</v>
      </c>
      <c r="F270" s="30">
        <v>74.5</v>
      </c>
    </row>
    <row r="271" spans="1:6" s="31" customFormat="1" ht="31.2" x14ac:dyDescent="0.3">
      <c r="A271" s="32" t="s">
        <v>12</v>
      </c>
      <c r="B271" s="63" t="s">
        <v>50</v>
      </c>
      <c r="C271" s="8">
        <v>200</v>
      </c>
      <c r="D271" s="30">
        <f t="shared" ref="D271:E271" si="91">D272</f>
        <v>33.9</v>
      </c>
      <c r="E271" s="30">
        <f t="shared" si="91"/>
        <v>33.9</v>
      </c>
      <c r="F271" s="30">
        <f>F272</f>
        <v>33.9</v>
      </c>
    </row>
    <row r="272" spans="1:6" s="31" customFormat="1" ht="31.2" x14ac:dyDescent="0.3">
      <c r="A272" s="34" t="s">
        <v>13</v>
      </c>
      <c r="B272" s="63" t="s">
        <v>50</v>
      </c>
      <c r="C272" s="8">
        <v>240</v>
      </c>
      <c r="D272" s="12">
        <v>33.9</v>
      </c>
      <c r="E272" s="12">
        <v>33.9</v>
      </c>
      <c r="F272" s="30">
        <v>33.9</v>
      </c>
    </row>
    <row r="273" spans="1:6" s="31" customFormat="1" ht="46.8" x14ac:dyDescent="0.3">
      <c r="A273" s="10" t="s">
        <v>107</v>
      </c>
      <c r="B273" s="8" t="s">
        <v>53</v>
      </c>
      <c r="C273" s="8"/>
      <c r="D273" s="30">
        <f t="shared" ref="D273:F274" si="92">D274</f>
        <v>2781.7</v>
      </c>
      <c r="E273" s="30">
        <f t="shared" si="92"/>
        <v>2781.7</v>
      </c>
      <c r="F273" s="30">
        <f t="shared" si="92"/>
        <v>2781.7</v>
      </c>
    </row>
    <row r="274" spans="1:6" s="50" customFormat="1" ht="18" x14ac:dyDescent="0.35">
      <c r="A274" s="10" t="s">
        <v>54</v>
      </c>
      <c r="B274" s="8" t="s">
        <v>53</v>
      </c>
      <c r="C274" s="8">
        <v>300</v>
      </c>
      <c r="D274" s="30">
        <f t="shared" si="92"/>
        <v>2781.7</v>
      </c>
      <c r="E274" s="30">
        <f t="shared" si="92"/>
        <v>2781.7</v>
      </c>
      <c r="F274" s="30">
        <f t="shared" si="92"/>
        <v>2781.7</v>
      </c>
    </row>
    <row r="275" spans="1:6" s="31" customFormat="1" x14ac:dyDescent="0.3">
      <c r="A275" s="10" t="s">
        <v>19</v>
      </c>
      <c r="B275" s="8" t="s">
        <v>53</v>
      </c>
      <c r="C275" s="8">
        <v>310</v>
      </c>
      <c r="D275" s="12">
        <v>2781.7</v>
      </c>
      <c r="E275" s="12">
        <v>2781.7</v>
      </c>
      <c r="F275" s="30">
        <v>2781.7</v>
      </c>
    </row>
    <row r="276" spans="1:6" s="31" customFormat="1" ht="46.8" x14ac:dyDescent="0.3">
      <c r="A276" s="32" t="s">
        <v>147</v>
      </c>
      <c r="B276" s="42" t="s">
        <v>82</v>
      </c>
      <c r="C276" s="42"/>
      <c r="D276" s="30">
        <f>D277</f>
        <v>394</v>
      </c>
      <c r="E276" s="30">
        <f t="shared" ref="E276:F276" si="93">E277</f>
        <v>394</v>
      </c>
      <c r="F276" s="30">
        <f t="shared" si="93"/>
        <v>394</v>
      </c>
    </row>
    <row r="277" spans="1:6" s="31" customFormat="1" ht="62.4" x14ac:dyDescent="0.3">
      <c r="A277" s="32" t="s">
        <v>251</v>
      </c>
      <c r="B277" s="42" t="s">
        <v>82</v>
      </c>
      <c r="C277" s="42">
        <v>100</v>
      </c>
      <c r="D277" s="30">
        <f t="shared" ref="D277:E277" si="94">D278</f>
        <v>394</v>
      </c>
      <c r="E277" s="30">
        <f t="shared" si="94"/>
        <v>394</v>
      </c>
      <c r="F277" s="30">
        <f>F278</f>
        <v>394</v>
      </c>
    </row>
    <row r="278" spans="1:6" s="31" customFormat="1" ht="31.2" x14ac:dyDescent="0.3">
      <c r="A278" s="111" t="s">
        <v>8</v>
      </c>
      <c r="B278" s="125" t="s">
        <v>82</v>
      </c>
      <c r="C278" s="125">
        <v>120</v>
      </c>
      <c r="D278" s="126">
        <f>370.6+23.4</f>
        <v>394</v>
      </c>
      <c r="E278" s="126">
        <f>370.6+23.4</f>
        <v>394</v>
      </c>
      <c r="F278" s="126">
        <f>370.6+23.4</f>
        <v>394</v>
      </c>
    </row>
    <row r="279" spans="1:6" s="31" customFormat="1" ht="46.8" x14ac:dyDescent="0.3">
      <c r="A279" s="10" t="s">
        <v>304</v>
      </c>
      <c r="B279" s="8" t="s">
        <v>305</v>
      </c>
      <c r="C279" s="8"/>
      <c r="D279" s="13">
        <f>D280</f>
        <v>10468.6</v>
      </c>
      <c r="E279" s="13">
        <f t="shared" ref="E279:F279" si="95">E280</f>
        <v>10468.6</v>
      </c>
      <c r="F279" s="13">
        <f t="shared" si="95"/>
        <v>10468.6</v>
      </c>
    </row>
    <row r="280" spans="1:6" s="31" customFormat="1" ht="31.2" x14ac:dyDescent="0.3">
      <c r="A280" s="10" t="s">
        <v>245</v>
      </c>
      <c r="B280" s="8" t="s">
        <v>305</v>
      </c>
      <c r="C280" s="8">
        <v>600</v>
      </c>
      <c r="D280" s="13">
        <f>D281</f>
        <v>10468.6</v>
      </c>
      <c r="E280" s="13">
        <f>E281</f>
        <v>10468.6</v>
      </c>
      <c r="F280" s="13">
        <f>F281</f>
        <v>10468.6</v>
      </c>
    </row>
    <row r="281" spans="1:6" s="31" customFormat="1" x14ac:dyDescent="0.3">
      <c r="A281" s="10" t="s">
        <v>16</v>
      </c>
      <c r="B281" s="8" t="s">
        <v>305</v>
      </c>
      <c r="C281" s="8">
        <v>610</v>
      </c>
      <c r="D281" s="13">
        <v>10468.6</v>
      </c>
      <c r="E281" s="13">
        <v>10468.6</v>
      </c>
      <c r="F281" s="13">
        <v>10468.6</v>
      </c>
    </row>
    <row r="282" spans="1:6" s="29" customFormat="1" x14ac:dyDescent="0.3">
      <c r="A282" s="32" t="s">
        <v>205</v>
      </c>
      <c r="B282" s="8" t="s">
        <v>35</v>
      </c>
      <c r="C282" s="8"/>
      <c r="D282" s="30">
        <f>D286+D296+D299+D302+D283</f>
        <v>3546</v>
      </c>
      <c r="E282" s="30">
        <f>E286+E296</f>
        <v>1098.9000000000001</v>
      </c>
      <c r="F282" s="30">
        <f>F286+F296</f>
        <v>1133.5</v>
      </c>
    </row>
    <row r="283" spans="1:6" s="29" customFormat="1" ht="31.2" x14ac:dyDescent="0.3">
      <c r="A283" s="10" t="s">
        <v>346</v>
      </c>
      <c r="B283" s="133" t="s">
        <v>347</v>
      </c>
      <c r="C283" s="133"/>
      <c r="D283" s="30">
        <f>D284</f>
        <v>70.099999999999994</v>
      </c>
      <c r="E283" s="28">
        <f>E284</f>
        <v>0</v>
      </c>
      <c r="F283" s="30">
        <f t="shared" ref="E283:F284" si="96">F284</f>
        <v>0</v>
      </c>
    </row>
    <row r="284" spans="1:6" s="29" customFormat="1" ht="31.2" x14ac:dyDescent="0.3">
      <c r="A284" s="10" t="s">
        <v>12</v>
      </c>
      <c r="B284" s="133" t="s">
        <v>347</v>
      </c>
      <c r="C284" s="133">
        <v>200</v>
      </c>
      <c r="D284" s="30">
        <f>D285</f>
        <v>70.099999999999994</v>
      </c>
      <c r="E284" s="30">
        <f t="shared" si="96"/>
        <v>0</v>
      </c>
      <c r="F284" s="30">
        <f t="shared" si="96"/>
        <v>0</v>
      </c>
    </row>
    <row r="285" spans="1:6" s="29" customFormat="1" ht="31.2" x14ac:dyDescent="0.3">
      <c r="A285" s="10" t="s">
        <v>13</v>
      </c>
      <c r="B285" s="133" t="s">
        <v>347</v>
      </c>
      <c r="C285" s="133">
        <v>240</v>
      </c>
      <c r="D285" s="30">
        <v>70.099999999999994</v>
      </c>
      <c r="E285" s="15">
        <v>0</v>
      </c>
      <c r="F285" s="15">
        <v>0</v>
      </c>
    </row>
    <row r="286" spans="1:6" s="31" customFormat="1" ht="62.4" x14ac:dyDescent="0.3">
      <c r="A286" s="64" t="s">
        <v>62</v>
      </c>
      <c r="B286" s="8" t="s">
        <v>63</v>
      </c>
      <c r="C286" s="8"/>
      <c r="D286" s="30">
        <f>D288+D291+D293</f>
        <v>624.9</v>
      </c>
      <c r="E286" s="30">
        <f>E288+E291</f>
        <v>642.9</v>
      </c>
      <c r="F286" s="30">
        <f>F288+F291</f>
        <v>677.5</v>
      </c>
    </row>
    <row r="287" spans="1:6" s="31" customFormat="1" ht="31.2" x14ac:dyDescent="0.3">
      <c r="A287" s="64" t="s">
        <v>255</v>
      </c>
      <c r="B287" s="8" t="s">
        <v>117</v>
      </c>
      <c r="C287" s="8"/>
      <c r="D287" s="30">
        <f>D288</f>
        <v>576.9</v>
      </c>
      <c r="E287" s="30">
        <f t="shared" ref="E287:F287" si="97">E288</f>
        <v>593.4</v>
      </c>
      <c r="F287" s="30">
        <f t="shared" si="97"/>
        <v>626.4</v>
      </c>
    </row>
    <row r="288" spans="1:6" s="31" customFormat="1" ht="62.4" x14ac:dyDescent="0.3">
      <c r="A288" s="32" t="s">
        <v>251</v>
      </c>
      <c r="B288" s="8" t="s">
        <v>117</v>
      </c>
      <c r="C288" s="8">
        <v>100</v>
      </c>
      <c r="D288" s="30">
        <f t="shared" ref="D288:E288" si="98">D289</f>
        <v>576.9</v>
      </c>
      <c r="E288" s="30">
        <f t="shared" si="98"/>
        <v>593.4</v>
      </c>
      <c r="F288" s="30">
        <f>F289</f>
        <v>626.4</v>
      </c>
    </row>
    <row r="289" spans="1:6" s="31" customFormat="1" ht="31.2" x14ac:dyDescent="0.3">
      <c r="A289" s="32" t="s">
        <v>8</v>
      </c>
      <c r="B289" s="8" t="s">
        <v>117</v>
      </c>
      <c r="C289" s="8">
        <v>120</v>
      </c>
      <c r="D289" s="12">
        <v>576.9</v>
      </c>
      <c r="E289" s="12">
        <v>593.4</v>
      </c>
      <c r="F289" s="30">
        <v>626.4</v>
      </c>
    </row>
    <row r="290" spans="1:6" s="31" customFormat="1" ht="31.2" x14ac:dyDescent="0.3">
      <c r="A290" s="32" t="s">
        <v>208</v>
      </c>
      <c r="B290" s="8" t="s">
        <v>100</v>
      </c>
      <c r="C290" s="8"/>
      <c r="D290" s="12">
        <f>D291</f>
        <v>47.8</v>
      </c>
      <c r="E290" s="12">
        <f t="shared" ref="E290:F290" si="99">E291</f>
        <v>49.5</v>
      </c>
      <c r="F290" s="12">
        <f t="shared" si="99"/>
        <v>51.1</v>
      </c>
    </row>
    <row r="291" spans="1:6" s="31" customFormat="1" ht="62.4" x14ac:dyDescent="0.3">
      <c r="A291" s="32" t="s">
        <v>251</v>
      </c>
      <c r="B291" s="8" t="s">
        <v>100</v>
      </c>
      <c r="C291" s="8">
        <v>100</v>
      </c>
      <c r="D291" s="30">
        <f t="shared" ref="D291:E291" si="100">D292</f>
        <v>47.8</v>
      </c>
      <c r="E291" s="30">
        <f t="shared" si="100"/>
        <v>49.5</v>
      </c>
      <c r="F291" s="30">
        <f>F292</f>
        <v>51.1</v>
      </c>
    </row>
    <row r="292" spans="1:6" s="31" customFormat="1" ht="31.2" x14ac:dyDescent="0.3">
      <c r="A292" s="32" t="s">
        <v>8</v>
      </c>
      <c r="B292" s="8" t="s">
        <v>100</v>
      </c>
      <c r="C292" s="8">
        <v>120</v>
      </c>
      <c r="D292" s="12">
        <v>47.8</v>
      </c>
      <c r="E292" s="12">
        <v>49.5</v>
      </c>
      <c r="F292" s="30">
        <v>51.1</v>
      </c>
    </row>
    <row r="293" spans="1:6" s="31" customFormat="1" ht="156" x14ac:dyDescent="0.3">
      <c r="A293" s="57" t="s">
        <v>284</v>
      </c>
      <c r="B293" s="20" t="s">
        <v>285</v>
      </c>
      <c r="C293" s="8"/>
      <c r="D293" s="30">
        <f>D294</f>
        <v>0.2</v>
      </c>
      <c r="E293" s="12"/>
      <c r="F293" s="30"/>
    </row>
    <row r="294" spans="1:6" s="31" customFormat="1" ht="31.2" x14ac:dyDescent="0.3">
      <c r="A294" s="32" t="s">
        <v>12</v>
      </c>
      <c r="B294" s="20" t="s">
        <v>285</v>
      </c>
      <c r="C294" s="39">
        <v>200</v>
      </c>
      <c r="D294" s="30">
        <f>D295</f>
        <v>0.2</v>
      </c>
      <c r="E294" s="12"/>
      <c r="F294" s="30"/>
    </row>
    <row r="295" spans="1:6" s="31" customFormat="1" ht="31.2" x14ac:dyDescent="0.3">
      <c r="A295" s="32" t="s">
        <v>13</v>
      </c>
      <c r="B295" s="20" t="s">
        <v>285</v>
      </c>
      <c r="C295" s="39">
        <v>240</v>
      </c>
      <c r="D295" s="30">
        <v>0.2</v>
      </c>
      <c r="E295" s="12"/>
      <c r="F295" s="30"/>
    </row>
    <row r="296" spans="1:6" s="31" customFormat="1" ht="62.4" x14ac:dyDescent="0.3">
      <c r="A296" s="76" t="s">
        <v>336</v>
      </c>
      <c r="B296" s="8" t="s">
        <v>211</v>
      </c>
      <c r="C296" s="8"/>
      <c r="D296" s="30">
        <f t="shared" ref="D296:F296" si="101">D297</f>
        <v>456</v>
      </c>
      <c r="E296" s="30">
        <f t="shared" si="101"/>
        <v>456</v>
      </c>
      <c r="F296" s="30">
        <f t="shared" si="101"/>
        <v>456</v>
      </c>
    </row>
    <row r="297" spans="1:6" s="31" customFormat="1" x14ac:dyDescent="0.3">
      <c r="A297" s="32" t="s">
        <v>14</v>
      </c>
      <c r="B297" s="8" t="s">
        <v>211</v>
      </c>
      <c r="C297" s="42">
        <v>800</v>
      </c>
      <c r="D297" s="38">
        <f>D298</f>
        <v>456</v>
      </c>
      <c r="E297" s="38">
        <f t="shared" ref="E297:F297" si="102">E298</f>
        <v>456</v>
      </c>
      <c r="F297" s="38">
        <f t="shared" si="102"/>
        <v>456</v>
      </c>
    </row>
    <row r="298" spans="1:6" s="31" customFormat="1" ht="46.8" x14ac:dyDescent="0.3">
      <c r="A298" s="79" t="s">
        <v>207</v>
      </c>
      <c r="B298" s="8" t="s">
        <v>211</v>
      </c>
      <c r="C298" s="42">
        <v>810</v>
      </c>
      <c r="D298" s="38">
        <v>456</v>
      </c>
      <c r="E298" s="87">
        <v>456</v>
      </c>
      <c r="F298" s="38">
        <v>456</v>
      </c>
    </row>
    <row r="299" spans="1:6" s="31" customFormat="1" ht="31.2" x14ac:dyDescent="0.3">
      <c r="A299" s="10" t="s">
        <v>332</v>
      </c>
      <c r="B299" s="20" t="s">
        <v>333</v>
      </c>
      <c r="C299" s="20"/>
      <c r="D299" s="13">
        <f>D300</f>
        <v>2295</v>
      </c>
      <c r="E299" s="87"/>
      <c r="F299" s="38"/>
    </row>
    <row r="300" spans="1:6" s="31" customFormat="1" ht="31.2" x14ac:dyDescent="0.3">
      <c r="A300" s="10" t="s">
        <v>12</v>
      </c>
      <c r="B300" s="20" t="s">
        <v>333</v>
      </c>
      <c r="C300" s="20">
        <v>200</v>
      </c>
      <c r="D300" s="13">
        <f>D301</f>
        <v>2295</v>
      </c>
      <c r="E300" s="87"/>
      <c r="F300" s="38"/>
    </row>
    <row r="301" spans="1:6" s="31" customFormat="1" ht="31.2" x14ac:dyDescent="0.3">
      <c r="A301" s="10" t="s">
        <v>13</v>
      </c>
      <c r="B301" s="20" t="s">
        <v>333</v>
      </c>
      <c r="C301" s="20">
        <v>240</v>
      </c>
      <c r="D301" s="13">
        <v>2295</v>
      </c>
      <c r="E301" s="87"/>
      <c r="F301" s="38"/>
    </row>
    <row r="302" spans="1:6" s="31" customFormat="1" ht="46.8" x14ac:dyDescent="0.3">
      <c r="A302" s="76" t="s">
        <v>339</v>
      </c>
      <c r="B302" s="8" t="s">
        <v>340</v>
      </c>
      <c r="C302" s="8"/>
      <c r="D302" s="30">
        <f>D303</f>
        <v>100</v>
      </c>
      <c r="E302" s="87"/>
      <c r="F302" s="38"/>
    </row>
    <row r="303" spans="1:6" s="31" customFormat="1" x14ac:dyDescent="0.3">
      <c r="A303" s="32" t="s">
        <v>14</v>
      </c>
      <c r="B303" s="8" t="s">
        <v>340</v>
      </c>
      <c r="C303" s="42">
        <v>800</v>
      </c>
      <c r="D303" s="30">
        <f>D304</f>
        <v>100</v>
      </c>
      <c r="E303" s="87"/>
      <c r="F303" s="38"/>
    </row>
    <row r="304" spans="1:6" s="31" customFormat="1" ht="46.8" x14ac:dyDescent="0.3">
      <c r="A304" s="131" t="s">
        <v>207</v>
      </c>
      <c r="B304" s="116" t="s">
        <v>340</v>
      </c>
      <c r="C304" s="125">
        <v>810</v>
      </c>
      <c r="D304" s="127">
        <v>100</v>
      </c>
      <c r="E304" s="87"/>
      <c r="F304" s="38"/>
    </row>
    <row r="305" spans="1:12" s="29" customFormat="1" x14ac:dyDescent="0.3">
      <c r="A305" s="48" t="s">
        <v>126</v>
      </c>
      <c r="B305" s="41" t="s">
        <v>29</v>
      </c>
      <c r="C305" s="41"/>
      <c r="D305" s="28">
        <f>D306+D312+D328+D332</f>
        <v>29988.100000000002</v>
      </c>
      <c r="E305" s="28">
        <f t="shared" ref="E305:F305" si="103">E306+E312+E328+E332</f>
        <v>32740.300000000003</v>
      </c>
      <c r="F305" s="28">
        <f t="shared" si="103"/>
        <v>33606.699999999997</v>
      </c>
      <c r="G305" s="52">
        <f>D311+D315+D318+D324</f>
        <v>25860.799999999999</v>
      </c>
      <c r="H305" s="52">
        <f t="shared" ref="H305:I305" si="104">E311+E315+E318+E324</f>
        <v>30008</v>
      </c>
      <c r="I305" s="52">
        <f t="shared" si="104"/>
        <v>30765.199999999997</v>
      </c>
      <c r="J305" s="52"/>
      <c r="K305" s="52"/>
      <c r="L305" s="52"/>
    </row>
    <row r="306" spans="1:12" s="31" customFormat="1" x14ac:dyDescent="0.3">
      <c r="A306" s="32" t="s">
        <v>7</v>
      </c>
      <c r="B306" s="42" t="s">
        <v>81</v>
      </c>
      <c r="C306" s="42"/>
      <c r="D306" s="30">
        <f>D307</f>
        <v>1601.9</v>
      </c>
      <c r="E306" s="30">
        <f t="shared" ref="E306:F306" si="105">E307</f>
        <v>1601.9</v>
      </c>
      <c r="F306" s="30">
        <f t="shared" si="105"/>
        <v>1666.3</v>
      </c>
    </row>
    <row r="307" spans="1:12" s="31" customFormat="1" x14ac:dyDescent="0.3">
      <c r="A307" s="32" t="s">
        <v>9</v>
      </c>
      <c r="B307" s="42" t="s">
        <v>71</v>
      </c>
      <c r="C307" s="42"/>
      <c r="D307" s="30">
        <f>D310+D308</f>
        <v>1601.9</v>
      </c>
      <c r="E307" s="30">
        <f t="shared" ref="E307:F307" si="106">E310+E308</f>
        <v>1601.9</v>
      </c>
      <c r="F307" s="30">
        <f t="shared" si="106"/>
        <v>1666.3</v>
      </c>
    </row>
    <row r="308" spans="1:12" s="31" customFormat="1" ht="62.4" x14ac:dyDescent="0.3">
      <c r="A308" s="32" t="s">
        <v>256</v>
      </c>
      <c r="B308" s="42" t="s">
        <v>71</v>
      </c>
      <c r="C308" s="42">
        <v>100</v>
      </c>
      <c r="D308" s="30">
        <f>D309</f>
        <v>1431.9</v>
      </c>
      <c r="E308" s="30">
        <f t="shared" ref="E308:F308" si="107">E309</f>
        <v>1431.9</v>
      </c>
      <c r="F308" s="30">
        <f t="shared" si="107"/>
        <v>1496.3</v>
      </c>
    </row>
    <row r="309" spans="1:12" s="31" customFormat="1" ht="31.2" x14ac:dyDescent="0.3">
      <c r="A309" s="32" t="s">
        <v>8</v>
      </c>
      <c r="B309" s="42" t="s">
        <v>71</v>
      </c>
      <c r="C309" s="42">
        <v>120</v>
      </c>
      <c r="D309" s="30">
        <v>1431.9</v>
      </c>
      <c r="E309" s="30">
        <v>1431.9</v>
      </c>
      <c r="F309" s="30">
        <v>1496.3</v>
      </c>
    </row>
    <row r="310" spans="1:12" s="31" customFormat="1" ht="31.2" x14ac:dyDescent="0.3">
      <c r="A310" s="10" t="s">
        <v>12</v>
      </c>
      <c r="B310" s="42" t="s">
        <v>71</v>
      </c>
      <c r="C310" s="42">
        <v>200</v>
      </c>
      <c r="D310" s="30">
        <f t="shared" ref="D310:E310" si="108">D311</f>
        <v>170</v>
      </c>
      <c r="E310" s="30">
        <f t="shared" si="108"/>
        <v>170</v>
      </c>
      <c r="F310" s="30">
        <f>F311</f>
        <v>170</v>
      </c>
    </row>
    <row r="311" spans="1:12" s="31" customFormat="1" ht="31.2" x14ac:dyDescent="0.3">
      <c r="A311" s="10" t="s">
        <v>13</v>
      </c>
      <c r="B311" s="42" t="s">
        <v>71</v>
      </c>
      <c r="C311" s="42">
        <v>240</v>
      </c>
      <c r="D311" s="30">
        <v>170</v>
      </c>
      <c r="E311" s="30">
        <v>170</v>
      </c>
      <c r="F311" s="30">
        <v>170</v>
      </c>
    </row>
    <row r="312" spans="1:12" s="31" customFormat="1" x14ac:dyDescent="0.3">
      <c r="A312" s="10" t="s">
        <v>10</v>
      </c>
      <c r="B312" s="42" t="s">
        <v>64</v>
      </c>
      <c r="C312" s="42"/>
      <c r="D312" s="30">
        <f>D313+D316+D322+D319+D325</f>
        <v>26851.200000000001</v>
      </c>
      <c r="E312" s="30">
        <f t="shared" ref="E312:F312" si="109">E313+E316+E322+E319+E325</f>
        <v>30998.400000000001</v>
      </c>
      <c r="F312" s="30">
        <f t="shared" si="109"/>
        <v>31795.399999999998</v>
      </c>
    </row>
    <row r="313" spans="1:12" s="31" customFormat="1" ht="31.2" x14ac:dyDescent="0.3">
      <c r="A313" s="10" t="s">
        <v>109</v>
      </c>
      <c r="B313" s="42" t="s">
        <v>108</v>
      </c>
      <c r="C313" s="42"/>
      <c r="D313" s="30">
        <f t="shared" ref="D313:E314" si="110">D314</f>
        <v>2066</v>
      </c>
      <c r="E313" s="30">
        <f t="shared" si="110"/>
        <v>2066</v>
      </c>
      <c r="F313" s="30">
        <f>F314</f>
        <v>2066</v>
      </c>
    </row>
    <row r="314" spans="1:12" s="31" customFormat="1" ht="62.4" x14ac:dyDescent="0.3">
      <c r="A314" s="32" t="s">
        <v>256</v>
      </c>
      <c r="B314" s="42" t="s">
        <v>108</v>
      </c>
      <c r="C314" s="42">
        <v>100</v>
      </c>
      <c r="D314" s="30">
        <f t="shared" si="110"/>
        <v>2066</v>
      </c>
      <c r="E314" s="30">
        <f t="shared" si="110"/>
        <v>2066</v>
      </c>
      <c r="F314" s="30">
        <f>F315</f>
        <v>2066</v>
      </c>
    </row>
    <row r="315" spans="1:12" s="31" customFormat="1" ht="31.2" x14ac:dyDescent="0.3">
      <c r="A315" s="32" t="s">
        <v>8</v>
      </c>
      <c r="B315" s="42" t="s">
        <v>108</v>
      </c>
      <c r="C315" s="42">
        <v>120</v>
      </c>
      <c r="D315" s="43">
        <v>2066</v>
      </c>
      <c r="E315" s="43">
        <v>2066</v>
      </c>
      <c r="F315" s="30">
        <v>2066</v>
      </c>
    </row>
    <row r="316" spans="1:12" s="31" customFormat="1" x14ac:dyDescent="0.3">
      <c r="A316" s="10" t="s">
        <v>11</v>
      </c>
      <c r="B316" s="42" t="s">
        <v>30</v>
      </c>
      <c r="C316" s="42"/>
      <c r="D316" s="30">
        <f t="shared" ref="D316:E317" si="111">D317</f>
        <v>22930.799999999999</v>
      </c>
      <c r="E316" s="30">
        <f t="shared" si="111"/>
        <v>27078</v>
      </c>
      <c r="F316" s="30">
        <f>F317</f>
        <v>27835.199999999997</v>
      </c>
    </row>
    <row r="317" spans="1:12" s="31" customFormat="1" ht="62.4" x14ac:dyDescent="0.3">
      <c r="A317" s="32" t="s">
        <v>256</v>
      </c>
      <c r="B317" s="42" t="s">
        <v>30</v>
      </c>
      <c r="C317" s="42">
        <v>100</v>
      </c>
      <c r="D317" s="30">
        <f t="shared" si="111"/>
        <v>22930.799999999999</v>
      </c>
      <c r="E317" s="30">
        <f t="shared" si="111"/>
        <v>27078</v>
      </c>
      <c r="F317" s="30">
        <f>F318</f>
        <v>27835.199999999997</v>
      </c>
    </row>
    <row r="318" spans="1:12" s="31" customFormat="1" ht="31.2" x14ac:dyDescent="0.3">
      <c r="A318" s="111" t="s">
        <v>8</v>
      </c>
      <c r="B318" s="125" t="s">
        <v>30</v>
      </c>
      <c r="C318" s="125">
        <v>120</v>
      </c>
      <c r="D318" s="126">
        <f>17452.6+6112.7+2530.7+914-2084.2-1995</f>
        <v>22930.799999999999</v>
      </c>
      <c r="E318" s="43">
        <f>17452.6+6145.9+2530.7+948.8</f>
        <v>27078</v>
      </c>
      <c r="F318" s="30">
        <f>17952.6+6367.1+2530.7+984.8</f>
        <v>27835.199999999997</v>
      </c>
    </row>
    <row r="319" spans="1:12" s="31" customFormat="1" ht="31.2" x14ac:dyDescent="0.3">
      <c r="A319" s="10" t="s">
        <v>241</v>
      </c>
      <c r="B319" s="8" t="s">
        <v>242</v>
      </c>
      <c r="C319" s="8"/>
      <c r="D319" s="9">
        <f>D320</f>
        <v>1060.4000000000001</v>
      </c>
      <c r="E319" s="9">
        <f t="shared" ref="E319:F319" si="112">E320</f>
        <v>1060.4000000000001</v>
      </c>
      <c r="F319" s="9">
        <f t="shared" si="112"/>
        <v>1100.2</v>
      </c>
    </row>
    <row r="320" spans="1:12" s="31" customFormat="1" ht="62.4" x14ac:dyDescent="0.3">
      <c r="A320" s="10" t="s">
        <v>256</v>
      </c>
      <c r="B320" s="8" t="s">
        <v>242</v>
      </c>
      <c r="C320" s="8">
        <v>100</v>
      </c>
      <c r="D320" s="9">
        <f>D321</f>
        <v>1060.4000000000001</v>
      </c>
      <c r="E320" s="9">
        <f t="shared" ref="E320:F320" si="113">E321</f>
        <v>1060.4000000000001</v>
      </c>
      <c r="F320" s="9">
        <f t="shared" si="113"/>
        <v>1100.2</v>
      </c>
    </row>
    <row r="321" spans="1:6" s="31" customFormat="1" ht="31.2" x14ac:dyDescent="0.3">
      <c r="A321" s="10" t="s">
        <v>8</v>
      </c>
      <c r="B321" s="8" t="s">
        <v>242</v>
      </c>
      <c r="C321" s="8">
        <v>120</v>
      </c>
      <c r="D321" s="9">
        <v>1060.4000000000001</v>
      </c>
      <c r="E321" s="43">
        <v>1060.4000000000001</v>
      </c>
      <c r="F321" s="30">
        <v>1100.2</v>
      </c>
    </row>
    <row r="322" spans="1:6" s="31" customFormat="1" ht="31.2" x14ac:dyDescent="0.3">
      <c r="A322" s="32" t="s">
        <v>65</v>
      </c>
      <c r="B322" s="8" t="s">
        <v>95</v>
      </c>
      <c r="C322" s="8"/>
      <c r="D322" s="30">
        <f t="shared" ref="D322:E323" si="114">D323</f>
        <v>694</v>
      </c>
      <c r="E322" s="30">
        <f t="shared" si="114"/>
        <v>694</v>
      </c>
      <c r="F322" s="30">
        <f>F323</f>
        <v>694</v>
      </c>
    </row>
    <row r="323" spans="1:6" s="31" customFormat="1" x14ac:dyDescent="0.3">
      <c r="A323" s="32" t="s">
        <v>14</v>
      </c>
      <c r="B323" s="8" t="s">
        <v>95</v>
      </c>
      <c r="C323" s="8">
        <v>800</v>
      </c>
      <c r="D323" s="30">
        <f t="shared" si="114"/>
        <v>694</v>
      </c>
      <c r="E323" s="30">
        <f t="shared" si="114"/>
        <v>694</v>
      </c>
      <c r="F323" s="30">
        <f>F324</f>
        <v>694</v>
      </c>
    </row>
    <row r="324" spans="1:6" s="31" customFormat="1" x14ac:dyDescent="0.3">
      <c r="A324" s="32" t="s">
        <v>15</v>
      </c>
      <c r="B324" s="65" t="s">
        <v>95</v>
      </c>
      <c r="C324" s="8">
        <v>850</v>
      </c>
      <c r="D324" s="12">
        <v>694</v>
      </c>
      <c r="E324" s="12">
        <v>694</v>
      </c>
      <c r="F324" s="30">
        <v>694</v>
      </c>
    </row>
    <row r="325" spans="1:6" s="31" customFormat="1" ht="31.2" x14ac:dyDescent="0.3">
      <c r="A325" s="94" t="s">
        <v>264</v>
      </c>
      <c r="B325" s="65" t="s">
        <v>265</v>
      </c>
      <c r="C325" s="65"/>
      <c r="D325" s="13">
        <f>D326</f>
        <v>100</v>
      </c>
      <c r="E325" s="13">
        <f t="shared" ref="E325:F326" si="115">E326</f>
        <v>100</v>
      </c>
      <c r="F325" s="13">
        <f t="shared" si="115"/>
        <v>100</v>
      </c>
    </row>
    <row r="326" spans="1:6" s="31" customFormat="1" x14ac:dyDescent="0.3">
      <c r="A326" s="10" t="s">
        <v>14</v>
      </c>
      <c r="B326" s="65" t="s">
        <v>265</v>
      </c>
      <c r="C326" s="8">
        <v>800</v>
      </c>
      <c r="D326" s="13">
        <f>D327</f>
        <v>100</v>
      </c>
      <c r="E326" s="13">
        <f t="shared" si="115"/>
        <v>100</v>
      </c>
      <c r="F326" s="13">
        <f t="shared" si="115"/>
        <v>100</v>
      </c>
    </row>
    <row r="327" spans="1:6" s="31" customFormat="1" x14ac:dyDescent="0.3">
      <c r="A327" s="94" t="s">
        <v>15</v>
      </c>
      <c r="B327" s="65" t="s">
        <v>265</v>
      </c>
      <c r="C327" s="65">
        <v>850</v>
      </c>
      <c r="D327" s="13">
        <v>100</v>
      </c>
      <c r="E327" s="13">
        <v>100</v>
      </c>
      <c r="F327" s="13">
        <v>100</v>
      </c>
    </row>
    <row r="328" spans="1:6" s="31" customFormat="1" x14ac:dyDescent="0.3">
      <c r="A328" s="32" t="s">
        <v>72</v>
      </c>
      <c r="B328" s="42" t="s">
        <v>85</v>
      </c>
      <c r="C328" s="41"/>
      <c r="D328" s="30">
        <f>D329</f>
        <v>230</v>
      </c>
      <c r="E328" s="30">
        <f t="shared" ref="E328:F328" si="116">E329</f>
        <v>30</v>
      </c>
      <c r="F328" s="30">
        <f t="shared" si="116"/>
        <v>30</v>
      </c>
    </row>
    <row r="329" spans="1:6" s="31" customFormat="1" x14ac:dyDescent="0.3">
      <c r="A329" s="32" t="s">
        <v>73</v>
      </c>
      <c r="B329" s="42" t="s">
        <v>97</v>
      </c>
      <c r="C329" s="41"/>
      <c r="D329" s="30">
        <f t="shared" ref="D329:E330" si="117">D330</f>
        <v>230</v>
      </c>
      <c r="E329" s="30">
        <f t="shared" si="117"/>
        <v>30</v>
      </c>
      <c r="F329" s="30">
        <f>F330</f>
        <v>30</v>
      </c>
    </row>
    <row r="330" spans="1:6" s="31" customFormat="1" x14ac:dyDescent="0.3">
      <c r="A330" s="10" t="s">
        <v>14</v>
      </c>
      <c r="B330" s="42" t="s">
        <v>97</v>
      </c>
      <c r="C330" s="49">
        <v>800</v>
      </c>
      <c r="D330" s="30">
        <f t="shared" si="117"/>
        <v>230</v>
      </c>
      <c r="E330" s="30">
        <f t="shared" si="117"/>
        <v>30</v>
      </c>
      <c r="F330" s="30">
        <f>F331</f>
        <v>30</v>
      </c>
    </row>
    <row r="331" spans="1:6" s="31" customFormat="1" x14ac:dyDescent="0.3">
      <c r="A331" s="62" t="s">
        <v>74</v>
      </c>
      <c r="B331" s="42" t="s">
        <v>97</v>
      </c>
      <c r="C331" s="39">
        <v>870</v>
      </c>
      <c r="D331" s="51">
        <f>30+200</f>
        <v>230</v>
      </c>
      <c r="E331" s="51">
        <v>30</v>
      </c>
      <c r="F331" s="30">
        <v>30</v>
      </c>
    </row>
    <row r="332" spans="1:6" s="31" customFormat="1" x14ac:dyDescent="0.3">
      <c r="A332" s="10" t="s">
        <v>184</v>
      </c>
      <c r="B332" s="8" t="s">
        <v>186</v>
      </c>
      <c r="C332" s="20"/>
      <c r="D332" s="21">
        <f>D333+D338</f>
        <v>1305</v>
      </c>
      <c r="E332" s="21">
        <f t="shared" ref="D332:F335" si="118">E333</f>
        <v>110</v>
      </c>
      <c r="F332" s="21">
        <f t="shared" si="118"/>
        <v>115</v>
      </c>
    </row>
    <row r="333" spans="1:6" s="31" customFormat="1" x14ac:dyDescent="0.3">
      <c r="A333" s="10" t="s">
        <v>206</v>
      </c>
      <c r="B333" s="8" t="s">
        <v>187</v>
      </c>
      <c r="C333" s="20"/>
      <c r="D333" s="21">
        <f t="shared" si="118"/>
        <v>105</v>
      </c>
      <c r="E333" s="21">
        <f t="shared" si="118"/>
        <v>110</v>
      </c>
      <c r="F333" s="21">
        <f t="shared" si="118"/>
        <v>115</v>
      </c>
    </row>
    <row r="334" spans="1:6" s="31" customFormat="1" ht="31.2" x14ac:dyDescent="0.3">
      <c r="A334" s="10" t="s">
        <v>185</v>
      </c>
      <c r="B334" s="8" t="s">
        <v>188</v>
      </c>
      <c r="C334" s="20"/>
      <c r="D334" s="21">
        <f t="shared" si="118"/>
        <v>105</v>
      </c>
      <c r="E334" s="21">
        <f t="shared" si="118"/>
        <v>110</v>
      </c>
      <c r="F334" s="21">
        <f t="shared" si="118"/>
        <v>115</v>
      </c>
    </row>
    <row r="335" spans="1:6" s="31" customFormat="1" ht="31.2" x14ac:dyDescent="0.3">
      <c r="A335" s="10" t="s">
        <v>12</v>
      </c>
      <c r="B335" s="8" t="s">
        <v>188</v>
      </c>
      <c r="C335" s="20">
        <v>200</v>
      </c>
      <c r="D335" s="21">
        <f t="shared" si="118"/>
        <v>105</v>
      </c>
      <c r="E335" s="21">
        <f t="shared" si="118"/>
        <v>110</v>
      </c>
      <c r="F335" s="21">
        <f t="shared" si="118"/>
        <v>115</v>
      </c>
    </row>
    <row r="336" spans="1:6" s="31" customFormat="1" ht="31.2" x14ac:dyDescent="0.3">
      <c r="A336" s="10" t="s">
        <v>13</v>
      </c>
      <c r="B336" s="8" t="s">
        <v>188</v>
      </c>
      <c r="C336" s="20">
        <v>240</v>
      </c>
      <c r="D336" s="21">
        <v>105</v>
      </c>
      <c r="E336" s="21">
        <v>110</v>
      </c>
      <c r="F336" s="11">
        <v>115</v>
      </c>
    </row>
    <row r="337" spans="1:6" s="31" customFormat="1" x14ac:dyDescent="0.3">
      <c r="A337" s="10" t="s">
        <v>276</v>
      </c>
      <c r="B337" s="8" t="s">
        <v>278</v>
      </c>
      <c r="C337" s="20"/>
      <c r="D337" s="13">
        <f>D338</f>
        <v>1200</v>
      </c>
      <c r="E337" s="13">
        <f t="shared" ref="E337:F338" si="119">E338</f>
        <v>0</v>
      </c>
      <c r="F337" s="13">
        <f t="shared" si="119"/>
        <v>0</v>
      </c>
    </row>
    <row r="338" spans="1:6" s="31" customFormat="1" ht="31.2" x14ac:dyDescent="0.3">
      <c r="A338" s="10" t="s">
        <v>277</v>
      </c>
      <c r="B338" s="8" t="s">
        <v>279</v>
      </c>
      <c r="C338" s="20"/>
      <c r="D338" s="13">
        <f>D339</f>
        <v>1200</v>
      </c>
      <c r="E338" s="13">
        <f t="shared" si="119"/>
        <v>0</v>
      </c>
      <c r="F338" s="13">
        <f t="shared" si="119"/>
        <v>0</v>
      </c>
    </row>
    <row r="339" spans="1:6" s="31" customFormat="1" x14ac:dyDescent="0.3">
      <c r="A339" s="10" t="s">
        <v>14</v>
      </c>
      <c r="B339" s="8" t="s">
        <v>279</v>
      </c>
      <c r="C339" s="20">
        <v>800</v>
      </c>
      <c r="D339" s="13">
        <f>D340</f>
        <v>1200</v>
      </c>
      <c r="E339" s="13">
        <f>E340</f>
        <v>0</v>
      </c>
      <c r="F339" s="13">
        <f>F340</f>
        <v>0</v>
      </c>
    </row>
    <row r="340" spans="1:6" s="31" customFormat="1" ht="31.2" x14ac:dyDescent="0.3">
      <c r="A340" s="10" t="s">
        <v>280</v>
      </c>
      <c r="B340" s="8" t="s">
        <v>279</v>
      </c>
      <c r="C340" s="20">
        <v>810</v>
      </c>
      <c r="D340" s="13">
        <v>1200</v>
      </c>
      <c r="E340" s="15">
        <v>0</v>
      </c>
      <c r="F340" s="15">
        <v>0</v>
      </c>
    </row>
    <row r="341" spans="1:6" s="29" customFormat="1" x14ac:dyDescent="0.3">
      <c r="A341" s="48" t="s">
        <v>0</v>
      </c>
      <c r="B341" s="41" t="s">
        <v>31</v>
      </c>
      <c r="C341" s="41"/>
      <c r="D341" s="28">
        <f>D342+D350</f>
        <v>23018.700000000004</v>
      </c>
      <c r="E341" s="28">
        <f t="shared" ref="E341:F341" si="120">E342+E350</f>
        <v>22411.4</v>
      </c>
      <c r="F341" s="28">
        <f t="shared" si="120"/>
        <v>23243.8</v>
      </c>
    </row>
    <row r="342" spans="1:6" s="31" customFormat="1" x14ac:dyDescent="0.3">
      <c r="A342" s="32" t="s">
        <v>52</v>
      </c>
      <c r="B342" s="42" t="s">
        <v>32</v>
      </c>
      <c r="C342" s="41"/>
      <c r="D342" s="30">
        <f>D343+D345+D347</f>
        <v>22998.700000000004</v>
      </c>
      <c r="E342" s="30">
        <f t="shared" ref="E342:F342" si="121">E343+E345+E347</f>
        <v>22391.4</v>
      </c>
      <c r="F342" s="30">
        <f t="shared" si="121"/>
        <v>23223.8</v>
      </c>
    </row>
    <row r="343" spans="1:6" s="31" customFormat="1" ht="62.4" x14ac:dyDescent="0.3">
      <c r="A343" s="55" t="s">
        <v>256</v>
      </c>
      <c r="B343" s="42" t="s">
        <v>32</v>
      </c>
      <c r="C343" s="49">
        <v>100</v>
      </c>
      <c r="D343" s="30">
        <f t="shared" ref="D343:E343" si="122">D344</f>
        <v>20595.800000000003</v>
      </c>
      <c r="E343" s="30">
        <f t="shared" si="122"/>
        <v>20245.800000000003</v>
      </c>
      <c r="F343" s="30">
        <f>F344</f>
        <v>21078</v>
      </c>
    </row>
    <row r="344" spans="1:6" s="80" customFormat="1" x14ac:dyDescent="0.3">
      <c r="A344" s="62" t="s">
        <v>33</v>
      </c>
      <c r="B344" s="42" t="s">
        <v>32</v>
      </c>
      <c r="C344" s="39">
        <v>110</v>
      </c>
      <c r="D344" s="51">
        <f>10401.1+10194.7</f>
        <v>20595.800000000003</v>
      </c>
      <c r="E344" s="51">
        <f>10151.1+10094.7</f>
        <v>20245.800000000003</v>
      </c>
      <c r="F344" s="30">
        <f>10883.3+10194.7</f>
        <v>21078</v>
      </c>
    </row>
    <row r="345" spans="1:6" s="31" customFormat="1" ht="31.2" x14ac:dyDescent="0.3">
      <c r="A345" s="47" t="s">
        <v>12</v>
      </c>
      <c r="B345" s="42" t="s">
        <v>32</v>
      </c>
      <c r="C345" s="39">
        <v>200</v>
      </c>
      <c r="D345" s="30">
        <f t="shared" ref="D345:E345" si="123">D346</f>
        <v>2384.9</v>
      </c>
      <c r="E345" s="30">
        <f t="shared" si="123"/>
        <v>2127.3000000000002</v>
      </c>
      <c r="F345" s="30">
        <f>F346</f>
        <v>2127.3000000000002</v>
      </c>
    </row>
    <row r="346" spans="1:6" s="31" customFormat="1" ht="31.2" x14ac:dyDescent="0.3">
      <c r="A346" s="47" t="s">
        <v>13</v>
      </c>
      <c r="B346" s="42" t="s">
        <v>32</v>
      </c>
      <c r="C346" s="39">
        <v>240</v>
      </c>
      <c r="D346" s="51">
        <f>89.9+260+2035</f>
        <v>2384.9</v>
      </c>
      <c r="E346" s="51">
        <f>92.3+2035</f>
        <v>2127.3000000000002</v>
      </c>
      <c r="F346" s="30">
        <f>92.3+2035</f>
        <v>2127.3000000000002</v>
      </c>
    </row>
    <row r="347" spans="1:6" s="31" customFormat="1" ht="31.2" x14ac:dyDescent="0.3">
      <c r="A347" s="14" t="s">
        <v>215</v>
      </c>
      <c r="B347" s="8" t="s">
        <v>216</v>
      </c>
      <c r="C347" s="8"/>
      <c r="D347" s="13">
        <f>D348</f>
        <v>18</v>
      </c>
      <c r="E347" s="13">
        <f t="shared" ref="E347:F348" si="124">E348</f>
        <v>18.3</v>
      </c>
      <c r="F347" s="13">
        <f t="shared" si="124"/>
        <v>18.5</v>
      </c>
    </row>
    <row r="348" spans="1:6" s="31" customFormat="1" ht="31.2" x14ac:dyDescent="0.3">
      <c r="A348" s="83" t="s">
        <v>12</v>
      </c>
      <c r="B348" s="8" t="s">
        <v>216</v>
      </c>
      <c r="C348" s="20">
        <v>200</v>
      </c>
      <c r="D348" s="9">
        <f>D349</f>
        <v>18</v>
      </c>
      <c r="E348" s="9">
        <f t="shared" si="124"/>
        <v>18.3</v>
      </c>
      <c r="F348" s="9">
        <f t="shared" si="124"/>
        <v>18.5</v>
      </c>
    </row>
    <row r="349" spans="1:6" s="31" customFormat="1" ht="31.2" x14ac:dyDescent="0.3">
      <c r="A349" s="83" t="s">
        <v>13</v>
      </c>
      <c r="B349" s="8" t="s">
        <v>216</v>
      </c>
      <c r="C349" s="20">
        <v>240</v>
      </c>
      <c r="D349" s="9">
        <v>18</v>
      </c>
      <c r="E349" s="81">
        <v>18.3</v>
      </c>
      <c r="F349" s="81">
        <v>18.5</v>
      </c>
    </row>
    <row r="350" spans="1:6" s="31" customFormat="1" ht="31.2" x14ac:dyDescent="0.3">
      <c r="A350" s="32" t="s">
        <v>257</v>
      </c>
      <c r="B350" s="42" t="s">
        <v>125</v>
      </c>
      <c r="C350" s="39"/>
      <c r="D350" s="38">
        <f>D351</f>
        <v>20</v>
      </c>
      <c r="E350" s="38">
        <f t="shared" ref="E350:F351" si="125">E351</f>
        <v>20</v>
      </c>
      <c r="F350" s="38">
        <f t="shared" si="125"/>
        <v>20</v>
      </c>
    </row>
    <row r="351" spans="1:6" s="31" customFormat="1" x14ac:dyDescent="0.3">
      <c r="A351" s="32" t="s">
        <v>14</v>
      </c>
      <c r="B351" s="42" t="s">
        <v>125</v>
      </c>
      <c r="C351" s="39">
        <v>800</v>
      </c>
      <c r="D351" s="38">
        <f>D352</f>
        <v>20</v>
      </c>
      <c r="E351" s="38">
        <f t="shared" si="125"/>
        <v>20</v>
      </c>
      <c r="F351" s="38">
        <f t="shared" si="125"/>
        <v>20</v>
      </c>
    </row>
    <row r="352" spans="1:6" s="31" customFormat="1" x14ac:dyDescent="0.3">
      <c r="A352" s="32" t="s">
        <v>15</v>
      </c>
      <c r="B352" s="42" t="s">
        <v>125</v>
      </c>
      <c r="C352" s="8">
        <v>850</v>
      </c>
      <c r="D352" s="38">
        <v>20</v>
      </c>
      <c r="E352" s="15">
        <v>20</v>
      </c>
      <c r="F352" s="15">
        <v>20</v>
      </c>
    </row>
    <row r="353" spans="1:6" s="31" customFormat="1" ht="46.8" x14ac:dyDescent="0.3">
      <c r="A353" s="40" t="s">
        <v>272</v>
      </c>
      <c r="B353" s="41" t="s">
        <v>274</v>
      </c>
      <c r="C353" s="27"/>
      <c r="D353" s="19">
        <f>D354+D357</f>
        <v>2295</v>
      </c>
      <c r="E353" s="19">
        <f t="shared" ref="E353:F355" si="126">E354</f>
        <v>300</v>
      </c>
      <c r="F353" s="19">
        <f t="shared" si="126"/>
        <v>300</v>
      </c>
    </row>
    <row r="354" spans="1:6" s="31" customFormat="1" x14ac:dyDescent="0.3">
      <c r="A354" s="10" t="s">
        <v>273</v>
      </c>
      <c r="B354" s="42" t="s">
        <v>275</v>
      </c>
      <c r="C354" s="20"/>
      <c r="D354" s="13">
        <f>D355</f>
        <v>0</v>
      </c>
      <c r="E354" s="13">
        <f t="shared" si="126"/>
        <v>300</v>
      </c>
      <c r="F354" s="13">
        <f t="shared" si="126"/>
        <v>300</v>
      </c>
    </row>
    <row r="355" spans="1:6" s="31" customFormat="1" ht="31.2" x14ac:dyDescent="0.3">
      <c r="A355" s="10" t="s">
        <v>12</v>
      </c>
      <c r="B355" s="42" t="s">
        <v>275</v>
      </c>
      <c r="C355" s="20">
        <v>200</v>
      </c>
      <c r="D355" s="13">
        <f>D356</f>
        <v>0</v>
      </c>
      <c r="E355" s="13">
        <f t="shared" si="126"/>
        <v>300</v>
      </c>
      <c r="F355" s="13">
        <f t="shared" si="126"/>
        <v>300</v>
      </c>
    </row>
    <row r="356" spans="1:6" s="31" customFormat="1" ht="31.2" x14ac:dyDescent="0.3">
      <c r="A356" s="10" t="s">
        <v>13</v>
      </c>
      <c r="B356" s="42" t="s">
        <v>275</v>
      </c>
      <c r="C356" s="20">
        <v>240</v>
      </c>
      <c r="D356" s="13">
        <v>0</v>
      </c>
      <c r="E356" s="15">
        <v>300</v>
      </c>
      <c r="F356" s="15">
        <v>300</v>
      </c>
    </row>
    <row r="357" spans="1:6" s="31" customFormat="1" ht="46.8" x14ac:dyDescent="0.3">
      <c r="A357" s="118" t="s">
        <v>344</v>
      </c>
      <c r="B357" s="125" t="s">
        <v>345</v>
      </c>
      <c r="C357" s="132"/>
      <c r="D357" s="124">
        <f>D358</f>
        <v>2295</v>
      </c>
      <c r="E357" s="15"/>
      <c r="F357" s="15"/>
    </row>
    <row r="358" spans="1:6" s="31" customFormat="1" ht="31.2" x14ac:dyDescent="0.3">
      <c r="A358" s="118" t="s">
        <v>12</v>
      </c>
      <c r="B358" s="125" t="s">
        <v>345</v>
      </c>
      <c r="C358" s="132">
        <v>200</v>
      </c>
      <c r="D358" s="124">
        <f>D359</f>
        <v>2295</v>
      </c>
      <c r="E358" s="15"/>
      <c r="F358" s="15"/>
    </row>
    <row r="359" spans="1:6" s="31" customFormat="1" ht="31.2" x14ac:dyDescent="0.3">
      <c r="A359" s="118" t="s">
        <v>13</v>
      </c>
      <c r="B359" s="125" t="s">
        <v>345</v>
      </c>
      <c r="C359" s="132">
        <v>240</v>
      </c>
      <c r="D359" s="124">
        <v>2295</v>
      </c>
      <c r="E359" s="15"/>
      <c r="F359" s="15"/>
    </row>
    <row r="360" spans="1:6" s="29" customFormat="1" ht="31.2" x14ac:dyDescent="0.3">
      <c r="A360" s="48" t="s">
        <v>75</v>
      </c>
      <c r="B360" s="41" t="s">
        <v>76</v>
      </c>
      <c r="C360" s="41"/>
      <c r="D360" s="28">
        <f>D361+D364</f>
        <v>461.5</v>
      </c>
      <c r="E360" s="28">
        <f t="shared" ref="E360:F360" si="127">E361+E364</f>
        <v>311.5</v>
      </c>
      <c r="F360" s="28">
        <f t="shared" si="127"/>
        <v>311.5</v>
      </c>
    </row>
    <row r="361" spans="1:6" s="31" customFormat="1" ht="31.2" x14ac:dyDescent="0.3">
      <c r="A361" s="32" t="s">
        <v>6</v>
      </c>
      <c r="B361" s="42" t="s">
        <v>96</v>
      </c>
      <c r="C361" s="66"/>
      <c r="D361" s="30">
        <f>D362</f>
        <v>261.5</v>
      </c>
      <c r="E361" s="30">
        <f>E362</f>
        <v>261.5</v>
      </c>
      <c r="F361" s="30">
        <f>F362</f>
        <v>261.5</v>
      </c>
    </row>
    <row r="362" spans="1:6" s="31" customFormat="1" x14ac:dyDescent="0.3">
      <c r="A362" s="32" t="s">
        <v>77</v>
      </c>
      <c r="B362" s="42" t="s">
        <v>96</v>
      </c>
      <c r="C362" s="26">
        <v>300</v>
      </c>
      <c r="D362" s="30">
        <f t="shared" ref="D362:E362" si="128">D363</f>
        <v>261.5</v>
      </c>
      <c r="E362" s="30">
        <f t="shared" si="128"/>
        <v>261.5</v>
      </c>
      <c r="F362" s="30">
        <f>F363</f>
        <v>261.5</v>
      </c>
    </row>
    <row r="363" spans="1:6" s="31" customFormat="1" x14ac:dyDescent="0.3">
      <c r="A363" s="32" t="s">
        <v>19</v>
      </c>
      <c r="B363" s="67" t="s">
        <v>96</v>
      </c>
      <c r="C363" s="68">
        <v>310</v>
      </c>
      <c r="D363" s="13">
        <v>261.5</v>
      </c>
      <c r="E363" s="13">
        <v>261.5</v>
      </c>
      <c r="F363" s="69">
        <v>261.5</v>
      </c>
    </row>
    <row r="364" spans="1:6" s="31" customFormat="1" ht="46.8" x14ac:dyDescent="0.3">
      <c r="A364" s="10" t="s">
        <v>281</v>
      </c>
      <c r="B364" s="8" t="s">
        <v>282</v>
      </c>
      <c r="C364" s="70"/>
      <c r="D364" s="9">
        <f>D365</f>
        <v>200</v>
      </c>
      <c r="E364" s="9">
        <f t="shared" ref="E364:F366" si="129">E365</f>
        <v>50</v>
      </c>
      <c r="F364" s="9">
        <f t="shared" si="129"/>
        <v>50</v>
      </c>
    </row>
    <row r="365" spans="1:6" s="31" customFormat="1" ht="46.8" x14ac:dyDescent="0.3">
      <c r="A365" s="10" t="s">
        <v>281</v>
      </c>
      <c r="B365" s="8" t="s">
        <v>283</v>
      </c>
      <c r="C365" s="70"/>
      <c r="D365" s="9">
        <f>D366</f>
        <v>200</v>
      </c>
      <c r="E365" s="9">
        <f t="shared" si="129"/>
        <v>50</v>
      </c>
      <c r="F365" s="9">
        <f t="shared" si="129"/>
        <v>50</v>
      </c>
    </row>
    <row r="366" spans="1:6" s="31" customFormat="1" x14ac:dyDescent="0.3">
      <c r="A366" s="10" t="s">
        <v>77</v>
      </c>
      <c r="B366" s="8" t="s">
        <v>283</v>
      </c>
      <c r="C366" s="70">
        <v>300</v>
      </c>
      <c r="D366" s="9">
        <f>D367</f>
        <v>200</v>
      </c>
      <c r="E366" s="9">
        <f t="shared" si="129"/>
        <v>50</v>
      </c>
      <c r="F366" s="9">
        <f t="shared" si="129"/>
        <v>50</v>
      </c>
    </row>
    <row r="367" spans="1:6" s="31" customFormat="1" ht="31.2" x14ac:dyDescent="0.3">
      <c r="A367" s="10" t="s">
        <v>90</v>
      </c>
      <c r="B367" s="8" t="s">
        <v>283</v>
      </c>
      <c r="C367" s="70">
        <v>320</v>
      </c>
      <c r="D367" s="9">
        <v>200</v>
      </c>
      <c r="E367" s="81">
        <v>50</v>
      </c>
      <c r="F367" s="15">
        <v>50</v>
      </c>
    </row>
    <row r="368" spans="1:6" s="29" customFormat="1" x14ac:dyDescent="0.3">
      <c r="A368" s="48" t="s">
        <v>101</v>
      </c>
      <c r="B368" s="41" t="s">
        <v>78</v>
      </c>
      <c r="C368" s="41"/>
      <c r="D368" s="28">
        <f t="shared" ref="D368:F371" si="130">D369</f>
        <v>360</v>
      </c>
      <c r="E368" s="28">
        <f t="shared" si="130"/>
        <v>360</v>
      </c>
      <c r="F368" s="28">
        <f t="shared" si="130"/>
        <v>360</v>
      </c>
    </row>
    <row r="369" spans="1:9" s="31" customFormat="1" x14ac:dyDescent="0.3">
      <c r="A369" s="32" t="s">
        <v>102</v>
      </c>
      <c r="B369" s="42" t="s">
        <v>79</v>
      </c>
      <c r="C369" s="42"/>
      <c r="D369" s="30">
        <f t="shared" si="130"/>
        <v>360</v>
      </c>
      <c r="E369" s="30">
        <f t="shared" si="130"/>
        <v>360</v>
      </c>
      <c r="F369" s="30">
        <f t="shared" si="130"/>
        <v>360</v>
      </c>
    </row>
    <row r="370" spans="1:9" s="31" customFormat="1" x14ac:dyDescent="0.3">
      <c r="A370" s="32" t="s">
        <v>103</v>
      </c>
      <c r="B370" s="42" t="s">
        <v>80</v>
      </c>
      <c r="C370" s="42"/>
      <c r="D370" s="30">
        <f t="shared" si="130"/>
        <v>360</v>
      </c>
      <c r="E370" s="30">
        <f t="shared" si="130"/>
        <v>360</v>
      </c>
      <c r="F370" s="30">
        <f t="shared" si="130"/>
        <v>360</v>
      </c>
    </row>
    <row r="371" spans="1:9" s="31" customFormat="1" x14ac:dyDescent="0.3">
      <c r="A371" s="32" t="s">
        <v>14</v>
      </c>
      <c r="B371" s="42" t="s">
        <v>80</v>
      </c>
      <c r="C371" s="42">
        <v>800</v>
      </c>
      <c r="D371" s="30">
        <f t="shared" si="130"/>
        <v>360</v>
      </c>
      <c r="E371" s="30">
        <f t="shared" si="130"/>
        <v>360</v>
      </c>
      <c r="F371" s="30">
        <f t="shared" si="130"/>
        <v>360</v>
      </c>
    </row>
    <row r="372" spans="1:9" s="31" customFormat="1" ht="46.8" x14ac:dyDescent="0.3">
      <c r="A372" s="79" t="s">
        <v>207</v>
      </c>
      <c r="B372" s="42" t="s">
        <v>80</v>
      </c>
      <c r="C372" s="42">
        <v>810</v>
      </c>
      <c r="D372" s="30">
        <v>360</v>
      </c>
      <c r="E372" s="30">
        <v>360</v>
      </c>
      <c r="F372" s="30">
        <v>360</v>
      </c>
    </row>
    <row r="373" spans="1:9" s="29" customFormat="1" ht="31.2" x14ac:dyDescent="0.3">
      <c r="A373" s="71" t="s">
        <v>258</v>
      </c>
      <c r="B373" s="72" t="s">
        <v>243</v>
      </c>
      <c r="C373" s="41"/>
      <c r="D373" s="28">
        <f>D379+D374</f>
        <v>4017</v>
      </c>
      <c r="E373" s="28">
        <f>E379+E374</f>
        <v>4017</v>
      </c>
      <c r="F373" s="28">
        <f>F379+F374</f>
        <v>4017</v>
      </c>
    </row>
    <row r="374" spans="1:9" s="29" customFormat="1" ht="31.2" x14ac:dyDescent="0.3">
      <c r="A374" s="71" t="s">
        <v>258</v>
      </c>
      <c r="B374" s="72" t="s">
        <v>98</v>
      </c>
      <c r="C374" s="41"/>
      <c r="D374" s="92">
        <f>D375+D377</f>
        <v>3000</v>
      </c>
      <c r="E374" s="92">
        <f>E375+E377</f>
        <v>3000</v>
      </c>
      <c r="F374" s="92">
        <f>F375+F377</f>
        <v>3000</v>
      </c>
    </row>
    <row r="375" spans="1:9" s="29" customFormat="1" ht="62.4" x14ac:dyDescent="0.3">
      <c r="A375" s="10" t="s">
        <v>256</v>
      </c>
      <c r="B375" s="8" t="s">
        <v>244</v>
      </c>
      <c r="C375" s="8">
        <v>100</v>
      </c>
      <c r="D375" s="13">
        <f>D376</f>
        <v>500</v>
      </c>
      <c r="E375" s="13">
        <f t="shared" ref="E375:F375" si="131">E376</f>
        <v>500</v>
      </c>
      <c r="F375" s="13">
        <f t="shared" si="131"/>
        <v>500</v>
      </c>
    </row>
    <row r="376" spans="1:9" s="29" customFormat="1" ht="31.2" x14ac:dyDescent="0.3">
      <c r="A376" s="10" t="s">
        <v>8</v>
      </c>
      <c r="B376" s="8" t="s">
        <v>244</v>
      </c>
      <c r="C376" s="8">
        <v>120</v>
      </c>
      <c r="D376" s="13">
        <v>500</v>
      </c>
      <c r="E376" s="38">
        <v>500</v>
      </c>
      <c r="F376" s="38">
        <v>500</v>
      </c>
    </row>
    <row r="377" spans="1:9" s="29" customFormat="1" ht="31.2" x14ac:dyDescent="0.3">
      <c r="A377" s="32" t="s">
        <v>245</v>
      </c>
      <c r="B377" s="8" t="s">
        <v>98</v>
      </c>
      <c r="C377" s="8">
        <v>600</v>
      </c>
      <c r="D377" s="9">
        <f>D378</f>
        <v>2500</v>
      </c>
      <c r="E377" s="9">
        <f t="shared" ref="E377:F377" si="132">E378</f>
        <v>2500</v>
      </c>
      <c r="F377" s="9">
        <f t="shared" si="132"/>
        <v>2500</v>
      </c>
    </row>
    <row r="378" spans="1:9" s="29" customFormat="1" x14ac:dyDescent="0.3">
      <c r="A378" s="10" t="s">
        <v>16</v>
      </c>
      <c r="B378" s="8" t="s">
        <v>98</v>
      </c>
      <c r="C378" s="8">
        <v>610</v>
      </c>
      <c r="D378" s="9">
        <v>2500</v>
      </c>
      <c r="E378" s="38">
        <v>2500</v>
      </c>
      <c r="F378" s="38">
        <v>2500</v>
      </c>
    </row>
    <row r="379" spans="1:9" s="31" customFormat="1" ht="31.2" x14ac:dyDescent="0.3">
      <c r="A379" s="88" t="s">
        <v>135</v>
      </c>
      <c r="B379" s="89" t="s">
        <v>212</v>
      </c>
      <c r="C379" s="89"/>
      <c r="D379" s="74">
        <f>D380</f>
        <v>1017</v>
      </c>
      <c r="E379" s="74">
        <f t="shared" ref="E379:F379" si="133">E380</f>
        <v>1017</v>
      </c>
      <c r="F379" s="74">
        <f t="shared" si="133"/>
        <v>1017</v>
      </c>
    </row>
    <row r="380" spans="1:9" s="31" customFormat="1" ht="31.2" x14ac:dyDescent="0.3">
      <c r="A380" s="90" t="s">
        <v>245</v>
      </c>
      <c r="B380" s="91" t="s">
        <v>212</v>
      </c>
      <c r="C380" s="91">
        <v>600</v>
      </c>
      <c r="D380" s="9">
        <f>D381</f>
        <v>1017</v>
      </c>
      <c r="E380" s="9">
        <f t="shared" ref="E380:F380" si="134">E381</f>
        <v>1017</v>
      </c>
      <c r="F380" s="9">
        <f t="shared" si="134"/>
        <v>1017</v>
      </c>
    </row>
    <row r="381" spans="1:9" s="31" customFormat="1" x14ac:dyDescent="0.3">
      <c r="A381" s="90" t="s">
        <v>16</v>
      </c>
      <c r="B381" s="91" t="s">
        <v>212</v>
      </c>
      <c r="C381" s="91">
        <v>610</v>
      </c>
      <c r="D381" s="9">
        <v>1017</v>
      </c>
      <c r="E381" s="73">
        <v>1017</v>
      </c>
      <c r="F381" s="38">
        <v>1017</v>
      </c>
    </row>
    <row r="382" spans="1:9" s="29" customFormat="1" x14ac:dyDescent="0.3">
      <c r="A382" s="16" t="s">
        <v>18</v>
      </c>
      <c r="B382" s="18"/>
      <c r="C382" s="18"/>
      <c r="D382" s="74">
        <f>D149+D169+D8+D73+D78+D115+D154+D159+D184+D305+D341+D360+D368+D373+D174+D120+D125+D130+D141+D179+D164+D353</f>
        <v>587850</v>
      </c>
      <c r="E382" s="74">
        <f>E149+E169+E8+E73+E78+E115+E154+E159+E184+E305+E341+E360+E368+E373+E174+E120+E125+E130+E141+E179+E164+E353</f>
        <v>466687.8</v>
      </c>
      <c r="F382" s="74">
        <f>F149+F169+F8+F73+F78+F115+F154+F159+F184+F305+F341+F360+F368+F373+F174+F120+F125+F130+F141+F179+F164+F353</f>
        <v>471577.3</v>
      </c>
      <c r="G382" s="52"/>
      <c r="H382" s="52"/>
      <c r="I382" s="52"/>
    </row>
    <row r="384" spans="1:9" x14ac:dyDescent="0.3">
      <c r="G384" s="4"/>
      <c r="H384" s="4"/>
      <c r="I384" s="4"/>
    </row>
  </sheetData>
  <autoFilter ref="A7:L382"/>
  <mergeCells count="10">
    <mergeCell ref="A1:F1"/>
    <mergeCell ref="A2:F2"/>
    <mergeCell ref="F5:F6"/>
    <mergeCell ref="A4:F4"/>
    <mergeCell ref="A5:A6"/>
    <mergeCell ref="B5:B6"/>
    <mergeCell ref="C5:C6"/>
    <mergeCell ref="D5:D6"/>
    <mergeCell ref="E5:E6"/>
    <mergeCell ref="A3:F3"/>
  </mergeCells>
  <pageMargins left="0.23622047244094491" right="0.19685039370078741" top="0.35433070866141736" bottom="0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2023-04-11T04:57:10Z</dcterms:modified>
</cp:coreProperties>
</file>